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ff\Dropbox\RevenusEtDividendes\Formations\DevenirRentier\NewFormationRentier2020\"/>
    </mc:Choice>
  </mc:AlternateContent>
  <xr:revisionPtr revIDLastSave="0" documentId="13_ncr:1_{E482FE24-3394-4289-9B8C-A6D70EF81563}" xr6:coauthVersionLast="45" xr6:coauthVersionMax="45" xr10:uidLastSave="{00000000-0000-0000-0000-000000000000}"/>
  <bookViews>
    <workbookView xWindow="-103" yWindow="-103" windowWidth="19543" windowHeight="12497" xr2:uid="{00000000-000D-0000-FFFF-FFFF00000000}"/>
  </bookViews>
  <sheets>
    <sheet name="RenteEtPerformance" sheetId="1" r:id="rId1"/>
    <sheet name="VotrePortefeuille" sheetId="3" r:id="rId2"/>
    <sheet name="ASavoir" sheetId="4" r:id="rId3"/>
    <sheet name="Calcul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3" i="3"/>
  <c r="G17" i="3"/>
  <c r="H5" i="3"/>
  <c r="H6" i="3"/>
  <c r="H7" i="3"/>
  <c r="H8" i="3"/>
  <c r="H9" i="3"/>
  <c r="H10" i="3"/>
  <c r="H11" i="3"/>
  <c r="H12" i="3"/>
  <c r="H13" i="3"/>
  <c r="H14" i="3"/>
  <c r="H15" i="3"/>
  <c r="H16" i="3"/>
  <c r="H4" i="3"/>
  <c r="E17" i="3"/>
  <c r="D17" i="3" l="1"/>
  <c r="F17" i="3" l="1"/>
  <c r="B9" i="3"/>
  <c r="B10" i="3"/>
  <c r="B11" i="3"/>
  <c r="B12" i="3"/>
  <c r="B13" i="3"/>
  <c r="B14" i="3"/>
  <c r="B15" i="3"/>
  <c r="B16" i="3"/>
  <c r="C17" i="3" l="1"/>
  <c r="B6" i="3"/>
  <c r="B7" i="3"/>
  <c r="B8" i="3"/>
  <c r="E18" i="3" l="1"/>
  <c r="B4" i="3"/>
  <c r="B5" i="3"/>
  <c r="B3" i="3"/>
  <c r="B2" i="2" l="1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12" i="1"/>
  <c r="C13" i="1"/>
  <c r="C14" i="1"/>
  <c r="C15" i="1"/>
  <c r="C16" i="1"/>
  <c r="C11" i="1"/>
  <c r="B3" i="2" l="1"/>
  <c r="AR2" i="2"/>
  <c r="C3" i="2" l="1"/>
  <c r="AR3" i="2" s="1"/>
  <c r="C1" i="2"/>
  <c r="B4" i="2"/>
  <c r="B11" i="1"/>
  <c r="D11" i="1" s="1"/>
  <c r="E11" i="1" s="1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B12" i="1"/>
  <c r="D12" i="1" s="1"/>
  <c r="E12" i="1" s="1"/>
  <c r="B5" i="2"/>
  <c r="AR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B6" i="2"/>
  <c r="B13" i="1" l="1"/>
  <c r="D13" i="1" s="1"/>
  <c r="E13" i="1" s="1"/>
  <c r="B7" i="2"/>
  <c r="AR5" i="2"/>
  <c r="F6" i="2" s="1"/>
  <c r="B14" i="1" l="1"/>
  <c r="D14" i="1" s="1"/>
  <c r="E14" i="1" s="1"/>
  <c r="B8" i="2"/>
  <c r="B9" i="2" l="1"/>
  <c r="F7" i="2"/>
  <c r="AR6" i="2"/>
  <c r="G7" i="2" s="1"/>
  <c r="B10" i="2" l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B15" i="1"/>
  <c r="D15" i="1" s="1"/>
  <c r="E15" i="1" s="1"/>
  <c r="F8" i="2"/>
  <c r="AR7" i="2" l="1"/>
  <c r="F9" i="2"/>
  <c r="B11" i="2"/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B16" i="1"/>
  <c r="D3" i="1" s="1"/>
  <c r="B12" i="2"/>
  <c r="F10" i="2"/>
  <c r="D16" i="1" l="1"/>
  <c r="E16" i="1" s="1"/>
  <c r="D4" i="1" s="1"/>
  <c r="AR8" i="2"/>
  <c r="I9" i="2" s="1"/>
  <c r="B13" i="2"/>
  <c r="F11" i="2"/>
  <c r="B17" i="1" l="1"/>
  <c r="D17" i="1" s="1"/>
  <c r="E17" i="1" s="1"/>
  <c r="I10" i="2"/>
  <c r="AR9" i="2"/>
  <c r="J10" i="2" s="1"/>
  <c r="F12" i="2"/>
  <c r="B14" i="2"/>
  <c r="B15" i="2" l="1"/>
  <c r="B18" i="1"/>
  <c r="D18" i="1" s="1"/>
  <c r="E18" i="1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F13" i="2"/>
  <c r="I11" i="2"/>
  <c r="AR10" i="2" l="1"/>
  <c r="I12" i="2"/>
  <c r="F14" i="2"/>
  <c r="B16" i="2"/>
  <c r="B19" i="1" l="1"/>
  <c r="D19" i="1" s="1"/>
  <c r="E19" i="1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B17" i="2"/>
  <c r="F15" i="2"/>
  <c r="I13" i="2"/>
  <c r="AR11" i="2" l="1"/>
  <c r="I14" i="2"/>
  <c r="B18" i="2"/>
  <c r="F16" i="2"/>
  <c r="B20" i="1" l="1"/>
  <c r="D20" i="1" s="1"/>
  <c r="E20" i="1" s="1"/>
  <c r="L12" i="2"/>
  <c r="L13" i="2" s="1"/>
  <c r="F17" i="2"/>
  <c r="B19" i="2"/>
  <c r="I15" i="2"/>
  <c r="AR12" i="2" l="1"/>
  <c r="I16" i="2"/>
  <c r="B20" i="2"/>
  <c r="F18" i="2"/>
  <c r="L14" i="2"/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B21" i="1"/>
  <c r="E3" i="1" s="1"/>
  <c r="F19" i="2"/>
  <c r="B21" i="2"/>
  <c r="L15" i="2"/>
  <c r="I17" i="2"/>
  <c r="D21" i="1" l="1"/>
  <c r="E21" i="1" s="1"/>
  <c r="E4" i="1" s="1"/>
  <c r="AR13" i="2"/>
  <c r="N14" i="2" s="1"/>
  <c r="L16" i="2"/>
  <c r="I18" i="2"/>
  <c r="B22" i="2"/>
  <c r="F20" i="2"/>
  <c r="B22" i="1" l="1"/>
  <c r="D22" i="1" s="1"/>
  <c r="E22" i="1" s="1"/>
  <c r="N15" i="2"/>
  <c r="AR14" i="2"/>
  <c r="O15" i="2" s="1"/>
  <c r="B23" i="2"/>
  <c r="I19" i="2"/>
  <c r="F21" i="2"/>
  <c r="L17" i="2"/>
  <c r="B24" i="2" l="1"/>
  <c r="B23" i="1"/>
  <c r="D23" i="1" s="1"/>
  <c r="E23" i="1" s="1"/>
  <c r="O16" i="2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F22" i="2"/>
  <c r="I20" i="2"/>
  <c r="L18" i="2"/>
  <c r="N16" i="2"/>
  <c r="I21" i="2" l="1"/>
  <c r="F23" i="2"/>
  <c r="AR15" i="2"/>
  <c r="P16" i="2" s="1"/>
  <c r="N17" i="2"/>
  <c r="L19" i="2"/>
  <c r="B25" i="2"/>
  <c r="F24" i="2" l="1"/>
  <c r="B24" i="1"/>
  <c r="D24" i="1" s="1"/>
  <c r="E24" i="1" s="1"/>
  <c r="L20" i="2"/>
  <c r="N18" i="2"/>
  <c r="B26" i="2"/>
  <c r="I22" i="2"/>
  <c r="P17" i="2" l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AR16" i="2"/>
  <c r="Q17" i="2" s="1"/>
  <c r="N19" i="2"/>
  <c r="L21" i="2"/>
  <c r="I23" i="2"/>
  <c r="B27" i="2"/>
  <c r="F25" i="2"/>
  <c r="L22" i="2" l="1"/>
  <c r="F26" i="2"/>
  <c r="N20" i="2"/>
  <c r="I24" i="2"/>
  <c r="B28" i="2"/>
  <c r="B25" i="1"/>
  <c r="D25" i="1" s="1"/>
  <c r="E25" i="1" s="1"/>
  <c r="I25" i="2" l="1"/>
  <c r="N21" i="2"/>
  <c r="F27" i="2"/>
  <c r="Q18" i="2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AR17" i="2"/>
  <c r="R18" i="2" s="1"/>
  <c r="B29" i="2"/>
  <c r="L23" i="2"/>
  <c r="B26" i="1" l="1"/>
  <c r="D26" i="1" s="1"/>
  <c r="E26" i="1" s="1"/>
  <c r="F28" i="2"/>
  <c r="N22" i="2"/>
  <c r="L24" i="2"/>
  <c r="B30" i="2"/>
  <c r="I26" i="2"/>
  <c r="L25" i="2" l="1"/>
  <c r="N23" i="2"/>
  <c r="F29" i="2"/>
  <c r="R19" i="2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AR18" i="2"/>
  <c r="S19" i="2" s="1"/>
  <c r="I27" i="2"/>
  <c r="B31" i="2"/>
  <c r="N24" i="2" l="1"/>
  <c r="B27" i="1"/>
  <c r="D27" i="1" s="1"/>
  <c r="E27" i="1" s="1"/>
  <c r="F30" i="2"/>
  <c r="B32" i="2"/>
  <c r="I28" i="2"/>
  <c r="L26" i="2"/>
  <c r="S20" i="2" l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AR19" i="2"/>
  <c r="T20" i="2" s="1"/>
  <c r="B33" i="2"/>
  <c r="F31" i="2"/>
  <c r="L27" i="2"/>
  <c r="I29" i="2"/>
  <c r="N25" i="2"/>
  <c r="L28" i="2" l="1"/>
  <c r="F32" i="2"/>
  <c r="B34" i="2"/>
  <c r="I30" i="2"/>
  <c r="N26" i="2"/>
  <c r="B28" i="1"/>
  <c r="D28" i="1" s="1"/>
  <c r="E28" i="1" s="1"/>
  <c r="I31" i="2" l="1"/>
  <c r="B35" i="2"/>
  <c r="T21" i="2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AR20" i="2"/>
  <c r="U21" i="2" s="1"/>
  <c r="F33" i="2"/>
  <c r="N27" i="2"/>
  <c r="L29" i="2"/>
  <c r="F34" i="2" l="1"/>
  <c r="B36" i="2"/>
  <c r="L30" i="2"/>
  <c r="B29" i="1"/>
  <c r="D29" i="1" s="1"/>
  <c r="E29" i="1" s="1"/>
  <c r="N28" i="2"/>
  <c r="I32" i="2"/>
  <c r="U22" i="2" l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AR21" i="2"/>
  <c r="V22" i="2" s="1"/>
  <c r="B37" i="2"/>
  <c r="L31" i="2"/>
  <c r="I33" i="2"/>
  <c r="N29" i="2"/>
  <c r="F35" i="2"/>
  <c r="N30" i="2" l="1"/>
  <c r="I34" i="2"/>
  <c r="B38" i="2"/>
  <c r="L32" i="2"/>
  <c r="F36" i="2"/>
  <c r="B30" i="1"/>
  <c r="D30" i="1" s="1"/>
  <c r="E30" i="1" s="1"/>
  <c r="L33" i="2" l="1"/>
  <c r="V23" i="2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AR22" i="2"/>
  <c r="W23" i="2" s="1"/>
  <c r="I35" i="2"/>
  <c r="B39" i="2"/>
  <c r="F37" i="2"/>
  <c r="N31" i="2"/>
  <c r="B40" i="2" l="1"/>
  <c r="B31" i="1"/>
  <c r="F3" i="1" s="1"/>
  <c r="I36" i="2"/>
  <c r="N32" i="2"/>
  <c r="F38" i="2"/>
  <c r="L34" i="2"/>
  <c r="D31" i="1" l="1"/>
  <c r="E31" i="1" s="1"/>
  <c r="F4" i="1" s="1"/>
  <c r="W24" i="2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AR23" i="2"/>
  <c r="X24" i="2" s="1"/>
  <c r="I37" i="2"/>
  <c r="B41" i="2"/>
  <c r="N33" i="2"/>
  <c r="L35" i="2"/>
  <c r="F39" i="2"/>
  <c r="N34" i="2" l="1"/>
  <c r="L36" i="2"/>
  <c r="B42" i="2"/>
  <c r="F40" i="2"/>
  <c r="I38" i="2"/>
  <c r="B32" i="1"/>
  <c r="D32" i="1" s="1"/>
  <c r="E32" i="1" s="1"/>
  <c r="F41" i="2" l="1"/>
  <c r="L37" i="2"/>
  <c r="X25" i="2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AR24" i="2"/>
  <c r="Y25" i="2" s="1"/>
  <c r="I39" i="2"/>
  <c r="N35" i="2"/>
  <c r="I40" i="2" l="1"/>
  <c r="B33" i="1"/>
  <c r="D33" i="1" s="1"/>
  <c r="E33" i="1" s="1"/>
  <c r="L38" i="2"/>
  <c r="N36" i="2"/>
  <c r="F42" i="2"/>
  <c r="L39" i="2" l="1"/>
  <c r="N37" i="2"/>
  <c r="Y26" i="2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AR25" i="2"/>
  <c r="Z26" i="2" s="1"/>
  <c r="I41" i="2"/>
  <c r="B34" i="1" l="1"/>
  <c r="D34" i="1" s="1"/>
  <c r="E34" i="1" s="1"/>
  <c r="I42" i="2"/>
  <c r="N38" i="2"/>
  <c r="L40" i="2"/>
  <c r="N39" i="2" l="1"/>
  <c r="L41" i="2"/>
  <c r="Z27" i="2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AR26" i="2"/>
  <c r="AA27" i="2" s="1"/>
  <c r="B35" i="1" l="1"/>
  <c r="D35" i="1" s="1"/>
  <c r="E35" i="1" s="1"/>
  <c r="L42" i="2"/>
  <c r="N40" i="2"/>
  <c r="AA28" i="2" l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AR27" i="2"/>
  <c r="AB28" i="2" s="1"/>
  <c r="N41" i="2"/>
  <c r="N42" i="2" l="1"/>
  <c r="B36" i="1"/>
  <c r="D36" i="1" s="1"/>
  <c r="E36" i="1" s="1"/>
  <c r="AB29" i="2" l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R28" i="2"/>
  <c r="AC29" i="2" s="1"/>
  <c r="B37" i="1" l="1"/>
  <c r="D37" i="1" s="1"/>
  <c r="E37" i="1" s="1"/>
  <c r="AC30" i="2" l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R29" i="2"/>
  <c r="AD30" i="2" s="1"/>
  <c r="B38" i="1" l="1"/>
  <c r="D38" i="1" s="1"/>
  <c r="E38" i="1" s="1"/>
  <c r="AD31" i="2" l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R30" i="2"/>
  <c r="AE31" i="2" s="1"/>
  <c r="B39" i="1" l="1"/>
  <c r="D39" i="1" s="1"/>
  <c r="E39" i="1" s="1"/>
  <c r="AE32" i="2" l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R31" i="2"/>
  <c r="AF32" i="2" s="1"/>
  <c r="B40" i="1" l="1"/>
  <c r="D40" i="1" s="1"/>
  <c r="E40" i="1" s="1"/>
  <c r="AF33" i="2" l="1"/>
  <c r="AF34" i="2" s="1"/>
  <c r="AF35" i="2" s="1"/>
  <c r="AF36" i="2" s="1"/>
  <c r="AF37" i="2" s="1"/>
  <c r="AF38" i="2" s="1"/>
  <c r="AF39" i="2" s="1"/>
  <c r="AF40" i="2" s="1"/>
  <c r="AF41" i="2" s="1"/>
  <c r="AF42" i="2" s="1"/>
  <c r="AR32" i="2"/>
  <c r="AG33" i="2" s="1"/>
  <c r="B41" i="1" l="1"/>
  <c r="G3" i="1" s="1"/>
  <c r="D41" i="1" l="1"/>
  <c r="E41" i="1" s="1"/>
  <c r="G4" i="1" s="1"/>
  <c r="AG34" i="2"/>
  <c r="AG35" i="2" s="1"/>
  <c r="AG36" i="2" s="1"/>
  <c r="AG37" i="2" s="1"/>
  <c r="AG38" i="2" s="1"/>
  <c r="AG39" i="2" s="1"/>
  <c r="AG40" i="2" s="1"/>
  <c r="AG41" i="2" s="1"/>
  <c r="AG42" i="2" s="1"/>
  <c r="AR33" i="2"/>
  <c r="AH34" i="2" s="1"/>
  <c r="B42" i="1" l="1"/>
  <c r="D42" i="1" s="1"/>
  <c r="E42" i="1" s="1"/>
  <c r="AH35" i="2" l="1"/>
  <c r="AH36" i="2" s="1"/>
  <c r="AH37" i="2" s="1"/>
  <c r="AH38" i="2" s="1"/>
  <c r="AH39" i="2" s="1"/>
  <c r="AH40" i="2" s="1"/>
  <c r="AH41" i="2" s="1"/>
  <c r="AH42" i="2" s="1"/>
  <c r="AR34" i="2"/>
  <c r="AI35" i="2" s="1"/>
  <c r="B43" i="1" l="1"/>
  <c r="D43" i="1" s="1"/>
  <c r="E43" i="1" s="1"/>
  <c r="AI36" i="2" l="1"/>
  <c r="AI37" i="2" s="1"/>
  <c r="AI38" i="2" s="1"/>
  <c r="AI39" i="2" s="1"/>
  <c r="AI40" i="2" s="1"/>
  <c r="AI41" i="2" s="1"/>
  <c r="AI42" i="2" s="1"/>
  <c r="AR35" i="2"/>
  <c r="AJ36" i="2" s="1"/>
  <c r="B44" i="1" l="1"/>
  <c r="D44" i="1" s="1"/>
  <c r="E44" i="1" s="1"/>
  <c r="AJ37" i="2" l="1"/>
  <c r="AJ38" i="2" s="1"/>
  <c r="AJ39" i="2" s="1"/>
  <c r="AJ40" i="2" s="1"/>
  <c r="AJ41" i="2" s="1"/>
  <c r="AJ42" i="2" s="1"/>
  <c r="AR36" i="2"/>
  <c r="AK37" i="2" s="1"/>
  <c r="B45" i="1" l="1"/>
  <c r="D45" i="1" s="1"/>
  <c r="E45" i="1" s="1"/>
  <c r="AK38" i="2" l="1"/>
  <c r="AK39" i="2" s="1"/>
  <c r="AK40" i="2" s="1"/>
  <c r="AK41" i="2" s="1"/>
  <c r="AK42" i="2" s="1"/>
  <c r="AR37" i="2"/>
  <c r="AL38" i="2" s="1"/>
  <c r="B46" i="1" l="1"/>
  <c r="D46" i="1" s="1"/>
  <c r="E46" i="1" s="1"/>
  <c r="AL39" i="2" l="1"/>
  <c r="AL40" i="2" s="1"/>
  <c r="AL41" i="2" s="1"/>
  <c r="AL42" i="2" s="1"/>
  <c r="AR38" i="2"/>
  <c r="AM39" i="2" s="1"/>
  <c r="B47" i="1" l="1"/>
  <c r="D47" i="1" s="1"/>
  <c r="E47" i="1" s="1"/>
  <c r="AM40" i="2" l="1"/>
  <c r="AM41" i="2" s="1"/>
  <c r="AM42" i="2" s="1"/>
  <c r="AR39" i="2"/>
  <c r="AN40" i="2" s="1"/>
  <c r="B48" i="1" l="1"/>
  <c r="D48" i="1" s="1"/>
  <c r="E48" i="1" s="1"/>
  <c r="AN41" i="2" l="1"/>
  <c r="AN42" i="2" s="1"/>
  <c r="AR40" i="2"/>
  <c r="AO41" i="2" s="1"/>
  <c r="B49" i="1" l="1"/>
  <c r="D49" i="1" s="1"/>
  <c r="E49" i="1" s="1"/>
  <c r="AO42" i="2" l="1"/>
  <c r="AR41" i="2"/>
  <c r="AP42" i="2" s="1"/>
  <c r="AR42" i="2" l="1"/>
  <c r="B51" i="1" s="1"/>
  <c r="B50" i="1"/>
  <c r="D50" i="1" s="1"/>
  <c r="E50" i="1" s="1"/>
  <c r="B17" i="3"/>
  <c r="D51" i="1" l="1"/>
  <c r="E51" i="1" s="1"/>
  <c r="H4" i="1" s="1"/>
  <c r="H3" i="1"/>
</calcChain>
</file>

<file path=xl/sharedStrings.xml><?xml version="1.0" encoding="utf-8"?>
<sst xmlns="http://schemas.openxmlformats.org/spreadsheetml/2006/main" count="126" uniqueCount="86">
  <si>
    <t>Taux de rendement :</t>
  </si>
  <si>
    <t>Croissance du dividende annuel :</t>
  </si>
  <si>
    <t>Montant initial investi :</t>
  </si>
  <si>
    <t>VOS DONNEES</t>
  </si>
  <si>
    <t>An 0</t>
  </si>
  <si>
    <t>An1</t>
  </si>
  <si>
    <t>An 2</t>
  </si>
  <si>
    <t>An 3</t>
  </si>
  <si>
    <t>An 4</t>
  </si>
  <si>
    <t>An 5</t>
  </si>
  <si>
    <t>An 6</t>
  </si>
  <si>
    <t>An 7</t>
  </si>
  <si>
    <t>An 8</t>
  </si>
  <si>
    <t>An 9</t>
  </si>
  <si>
    <t>An 10</t>
  </si>
  <si>
    <t>An 11</t>
  </si>
  <si>
    <t>An 12</t>
  </si>
  <si>
    <t>An 13</t>
  </si>
  <si>
    <t>An 14</t>
  </si>
  <si>
    <t>An 15</t>
  </si>
  <si>
    <t>An 16</t>
  </si>
  <si>
    <t>An 17</t>
  </si>
  <si>
    <t>An 18</t>
  </si>
  <si>
    <t>An 19</t>
  </si>
  <si>
    <t>An 1</t>
  </si>
  <si>
    <t>An 20</t>
  </si>
  <si>
    <t>An 21</t>
  </si>
  <si>
    <t>An 22</t>
  </si>
  <si>
    <t>An 23</t>
  </si>
  <si>
    <t>An 24</t>
  </si>
  <si>
    <t>An 25</t>
  </si>
  <si>
    <t>An 26</t>
  </si>
  <si>
    <t>An 27</t>
  </si>
  <si>
    <t>An 28</t>
  </si>
  <si>
    <t>An 29</t>
  </si>
  <si>
    <t>An 30</t>
  </si>
  <si>
    <t>An 31</t>
  </si>
  <si>
    <t>An 32</t>
  </si>
  <si>
    <t>An 33</t>
  </si>
  <si>
    <t>An 34</t>
  </si>
  <si>
    <t>An 35</t>
  </si>
  <si>
    <t>An 36</t>
  </si>
  <si>
    <t>An 37</t>
  </si>
  <si>
    <t>An 38</t>
  </si>
  <si>
    <t>An 39</t>
  </si>
  <si>
    <t>An 40</t>
  </si>
  <si>
    <t>Action</t>
  </si>
  <si>
    <t>Montant</t>
  </si>
  <si>
    <t>Rendement</t>
  </si>
  <si>
    <t>Croissance</t>
  </si>
  <si>
    <t>Part</t>
  </si>
  <si>
    <t>TOTAL/MOYENNE</t>
  </si>
  <si>
    <t>Taxe sur Achat</t>
  </si>
  <si>
    <t>DIVIDENDES ANNUELS</t>
  </si>
  <si>
    <t>Ajout annuel</t>
  </si>
  <si>
    <t>Montant total à réinvestir</t>
  </si>
  <si>
    <t>Taxe achat</t>
  </si>
  <si>
    <t>Performance moyenne annuelle :</t>
  </si>
  <si>
    <t>Valeur Capital</t>
  </si>
  <si>
    <t>Montant à investir :</t>
  </si>
  <si>
    <t>Perf./an</t>
  </si>
  <si>
    <t>SOMME RENDEMENT + CROISSANCE PORTEFEUILLE :</t>
  </si>
  <si>
    <t>Action 1</t>
  </si>
  <si>
    <t>Action 2</t>
  </si>
  <si>
    <t>Action 3</t>
  </si>
  <si>
    <t>Action 4</t>
  </si>
  <si>
    <t>Action 5</t>
  </si>
  <si>
    <t>RESULTATS</t>
  </si>
  <si>
    <t>5 ans</t>
  </si>
  <si>
    <t>10 ans</t>
  </si>
  <si>
    <t>20 ans</t>
  </si>
  <si>
    <t>30 ans</t>
  </si>
  <si>
    <t>Rente annuelle :</t>
  </si>
  <si>
    <t>Valeur Capital :</t>
  </si>
  <si>
    <t>Apport/ajout annuel :</t>
  </si>
  <si>
    <t>Fiscalité dividendes :</t>
  </si>
  <si>
    <t>40 ans</t>
  </si>
  <si>
    <t>Déverrouillage</t>
  </si>
  <si>
    <t>Les feuilles de calcul sont verrouillées et les formules masquées pour éviter de mauvaises manipulations.</t>
  </si>
  <si>
    <t>Pour déverrouiller les feuilles, le mot de passe est : dividende</t>
  </si>
  <si>
    <t>A SAVOIR</t>
  </si>
  <si>
    <t>Le calculateur est un outil spécialement créée pour vous.</t>
  </si>
  <si>
    <t>Il permet de faire des simulations de rente futures.</t>
  </si>
  <si>
    <t>Il vous aide également à constituer et gérer votre portefeuille au cours du temps.</t>
  </si>
  <si>
    <t>Il vous permet également de faire des évaluations de performance de votre portefeuille.</t>
  </si>
  <si>
    <t>Fiscalité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</si>
</sst>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#,##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.4"/>
      <color theme="1"/>
      <name val="Arial"/>
      <family val="2"/>
    </font>
    <font>
      <b/>
      <sz val="10"/>
      <color theme="1"/>
      <name val="Arial"/>
      <family val="2"/>
    </font>
    <font>
      <b/>
      <sz val="13.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.2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5" fillId="0" borderId="0" xfId="1" applyNumberFormat="1" applyFont="1" applyProtection="1">
      <protection hidden="1"/>
    </xf>
    <xf numFmtId="10" fontId="7" fillId="5" borderId="0" xfId="2" applyNumberFormat="1" applyFont="1" applyFill="1" applyAlignment="1" applyProtection="1">
      <alignment horizontal="center"/>
      <protection locked="0"/>
    </xf>
    <xf numFmtId="9" fontId="8" fillId="5" borderId="0" xfId="2" applyFont="1" applyFill="1" applyAlignment="1" applyProtection="1">
      <alignment horizontal="center"/>
      <protection hidden="1"/>
    </xf>
    <xf numFmtId="0" fontId="7" fillId="5" borderId="0" xfId="0" applyFont="1" applyFill="1" applyProtection="1">
      <protection locked="0"/>
    </xf>
    <xf numFmtId="0" fontId="8" fillId="5" borderId="0" xfId="0" applyFont="1" applyFill="1" applyProtection="1">
      <protection hidden="1"/>
    </xf>
    <xf numFmtId="164" fontId="8" fillId="5" borderId="0" xfId="1" applyNumberFormat="1" applyFont="1" applyFill="1" applyAlignment="1" applyProtection="1">
      <alignment horizontal="center"/>
      <protection hidden="1"/>
    </xf>
    <xf numFmtId="10" fontId="8" fillId="5" borderId="0" xfId="0" applyNumberFormat="1" applyFont="1" applyFill="1" applyAlignment="1" applyProtection="1">
      <alignment horizontal="center"/>
      <protection hidden="1"/>
    </xf>
    <xf numFmtId="164" fontId="9" fillId="0" borderId="0" xfId="1" applyNumberFormat="1" applyFont="1" applyProtection="1">
      <protection hidden="1"/>
    </xf>
    <xf numFmtId="164" fontId="4" fillId="0" borderId="0" xfId="1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0" fontId="13" fillId="7" borderId="0" xfId="2" applyNumberFormat="1" applyFont="1" applyFill="1" applyAlignment="1" applyProtection="1">
      <alignment horizontal="center"/>
      <protection locked="0"/>
    </xf>
    <xf numFmtId="0" fontId="12" fillId="4" borderId="0" xfId="0" applyFont="1" applyFill="1" applyProtection="1">
      <protection hidden="1"/>
    </xf>
    <xf numFmtId="10" fontId="12" fillId="4" borderId="1" xfId="0" applyNumberFormat="1" applyFont="1" applyFill="1" applyBorder="1" applyAlignment="1" applyProtection="1">
      <alignment horizontal="center"/>
      <protection hidden="1"/>
    </xf>
    <xf numFmtId="0" fontId="11" fillId="4" borderId="0" xfId="0" applyFont="1" applyFill="1" applyProtection="1">
      <protection hidden="1"/>
    </xf>
    <xf numFmtId="10" fontId="17" fillId="0" borderId="0" xfId="0" applyNumberFormat="1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10" fillId="0" borderId="0" xfId="1" applyNumberFormat="1" applyFont="1" applyAlignment="1" applyProtection="1">
      <alignment horizontal="center"/>
      <protection hidden="1"/>
    </xf>
    <xf numFmtId="0" fontId="25" fillId="0" borderId="0" xfId="0" applyFont="1"/>
    <xf numFmtId="0" fontId="20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165" fontId="0" fillId="0" borderId="0" xfId="2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18" fillId="0" borderId="4" xfId="0" applyNumberFormat="1" applyFont="1" applyBorder="1" applyAlignment="1" applyProtection="1">
      <alignment horizontal="center"/>
      <protection hidden="1"/>
    </xf>
    <xf numFmtId="49" fontId="18" fillId="0" borderId="5" xfId="0" applyNumberFormat="1" applyFont="1" applyBorder="1" applyAlignment="1" applyProtection="1">
      <alignment horizontal="center"/>
      <protection hidden="1"/>
    </xf>
    <xf numFmtId="49" fontId="18" fillId="0" borderId="6" xfId="0" applyNumberFormat="1" applyFont="1" applyBorder="1" applyAlignment="1" applyProtection="1">
      <alignment horizontal="center"/>
      <protection hidden="1"/>
    </xf>
    <xf numFmtId="166" fontId="19" fillId="0" borderId="7" xfId="0" applyNumberFormat="1" applyFont="1" applyBorder="1" applyAlignment="1" applyProtection="1">
      <alignment horizontal="center" vertical="center" wrapText="1"/>
      <protection hidden="1"/>
    </xf>
    <xf numFmtId="166" fontId="19" fillId="0" borderId="8" xfId="0" applyNumberFormat="1" applyFont="1" applyBorder="1" applyAlignment="1" applyProtection="1">
      <alignment horizontal="center" vertical="center" wrapText="1"/>
      <protection hidden="1"/>
    </xf>
    <xf numFmtId="166" fontId="19" fillId="0" borderId="9" xfId="0" applyNumberFormat="1" applyFont="1" applyBorder="1" applyAlignment="1" applyProtection="1">
      <alignment horizontal="center" vertical="center" wrapText="1"/>
      <protection hidden="1"/>
    </xf>
    <xf numFmtId="166" fontId="23" fillId="0" borderId="10" xfId="0" applyNumberFormat="1" applyFont="1" applyBorder="1" applyAlignment="1" applyProtection="1">
      <alignment horizontal="center" vertical="center" wrapText="1"/>
      <protection hidden="1"/>
    </xf>
    <xf numFmtId="166" fontId="23" fillId="0" borderId="11" xfId="0" applyNumberFormat="1" applyFont="1" applyBorder="1" applyAlignment="1" applyProtection="1">
      <alignment horizontal="center" vertical="center" wrapText="1"/>
      <protection hidden="1"/>
    </xf>
    <xf numFmtId="166" fontId="23" fillId="0" borderId="12" xfId="0" applyNumberFormat="1" applyFont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12" fillId="4" borderId="2" xfId="0" applyFont="1" applyFill="1" applyBorder="1" applyProtection="1">
      <protection locked="0"/>
    </xf>
    <xf numFmtId="164" fontId="11" fillId="4" borderId="3" xfId="1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9" fontId="7" fillId="5" borderId="0" xfId="2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hidden="1"/>
    </xf>
    <xf numFmtId="0" fontId="24" fillId="0" borderId="0" xfId="0" applyFont="1" applyProtection="1">
      <protection locked="0"/>
    </xf>
    <xf numFmtId="164" fontId="26" fillId="5" borderId="0" xfId="1" applyNumberFormat="1" applyFont="1" applyFill="1" applyAlignment="1" applyProtection="1">
      <alignment horizontal="center" vertical="top"/>
      <protection hidden="1"/>
    </xf>
    <xf numFmtId="10" fontId="7" fillId="5" borderId="0" xfId="2" applyNumberFormat="1" applyFont="1" applyFill="1" applyAlignment="1" applyProtection="1">
      <alignment horizontal="center"/>
      <protection locked="0" hidden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10" fontId="8" fillId="5" borderId="0" xfId="2" applyNumberFormat="1" applyFont="1" applyFill="1" applyAlignment="1" applyProtection="1">
      <alignment horizontal="center"/>
      <protection hidden="1"/>
    </xf>
    <xf numFmtId="10" fontId="15" fillId="7" borderId="0" xfId="0" applyNumberFormat="1" applyFont="1" applyFill="1" applyAlignment="1" applyProtection="1">
      <alignment horizont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16">
    <dxf>
      <font>
        <color rgb="FFFFC000"/>
      </font>
    </dxf>
    <dxf>
      <font>
        <color rgb="FF0070C0"/>
      </font>
    </dxf>
    <dxf>
      <font>
        <color theme="4"/>
      </font>
    </dxf>
    <dxf>
      <font>
        <color theme="4"/>
      </font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52"/>
  <sheetViews>
    <sheetView showGridLines="0" showRowColHeaders="0" tabSelected="1" workbookViewId="0">
      <selection activeCell="D14" sqref="D14"/>
    </sheetView>
  </sheetViews>
  <sheetFormatPr baseColWidth="10" defaultRowHeight="14.6" x14ac:dyDescent="0.4"/>
  <cols>
    <col min="1" max="1" width="35.15234375" style="23" customWidth="1"/>
    <col min="2" max="2" width="19" style="23" customWidth="1"/>
    <col min="3" max="3" width="24.07421875" style="23" customWidth="1"/>
    <col min="4" max="4" width="22.07421875" style="27" customWidth="1"/>
    <col min="5" max="5" width="19.53515625" style="23" bestFit="1" customWidth="1"/>
    <col min="6" max="6" width="14.69140625" style="23" customWidth="1"/>
    <col min="7" max="7" width="15.3828125" style="23" customWidth="1"/>
    <col min="8" max="8" width="13.07421875" style="23" bestFit="1" customWidth="1"/>
    <col min="9" max="16384" width="11.07421875" style="23"/>
  </cols>
  <sheetData>
    <row r="1" spans="1:8" ht="20.149999999999999" thickBot="1" x14ac:dyDescent="0.55000000000000004">
      <c r="A1" s="52" t="s">
        <v>3</v>
      </c>
      <c r="B1" s="53"/>
      <c r="D1" s="55" t="s">
        <v>67</v>
      </c>
      <c r="E1" s="56"/>
      <c r="F1" s="56"/>
      <c r="G1" s="56"/>
      <c r="H1" s="57"/>
    </row>
    <row r="2" spans="1:8" ht="18.899999999999999" thickBot="1" x14ac:dyDescent="0.55000000000000004">
      <c r="A2" s="22" t="s">
        <v>2</v>
      </c>
      <c r="B2" s="11">
        <v>20000</v>
      </c>
      <c r="D2" s="28" t="s">
        <v>68</v>
      </c>
      <c r="E2" s="29" t="s">
        <v>69</v>
      </c>
      <c r="F2" s="29" t="s">
        <v>70</v>
      </c>
      <c r="G2" s="30" t="s">
        <v>71</v>
      </c>
      <c r="H2" s="30" t="s">
        <v>76</v>
      </c>
    </row>
    <row r="3" spans="1:8" ht="18.899999999999999" thickBot="1" x14ac:dyDescent="0.45">
      <c r="A3" s="22" t="s">
        <v>74</v>
      </c>
      <c r="B3" s="11">
        <v>0</v>
      </c>
      <c r="C3" s="24" t="s">
        <v>72</v>
      </c>
      <c r="D3" s="31">
        <f>B16</f>
        <v>1169.7498895155202</v>
      </c>
      <c r="E3" s="32">
        <f>B21</f>
        <v>1717.3962755371374</v>
      </c>
      <c r="F3" s="32">
        <f>B31</f>
        <v>3701.9641816517956</v>
      </c>
      <c r="G3" s="33">
        <f>B41</f>
        <v>7980.1665352571226</v>
      </c>
      <c r="H3" s="33">
        <f>B51</f>
        <v>17202.870316896842</v>
      </c>
    </row>
    <row r="4" spans="1:8" ht="18.45" x14ac:dyDescent="0.4">
      <c r="A4" s="22" t="s">
        <v>0</v>
      </c>
      <c r="B4" s="12">
        <v>0.04</v>
      </c>
      <c r="C4" s="25" t="s">
        <v>73</v>
      </c>
      <c r="D4" s="34">
        <f>E16</f>
        <v>25842.497127403516</v>
      </c>
      <c r="E4" s="35">
        <f>E21</f>
        <v>33250.303163965553</v>
      </c>
      <c r="F4" s="35">
        <f>E31</f>
        <v>60094.068722946649</v>
      </c>
      <c r="G4" s="36">
        <f>E41</f>
        <v>117959.32991668514</v>
      </c>
      <c r="H4" s="36">
        <f>E51</f>
        <v>242698.62823931786</v>
      </c>
    </row>
    <row r="5" spans="1:8" ht="16.75" x14ac:dyDescent="0.4">
      <c r="A5" s="22" t="s">
        <v>1</v>
      </c>
      <c r="B5" s="12">
        <v>0.04</v>
      </c>
      <c r="D5" s="23"/>
    </row>
    <row r="6" spans="1:8" ht="16.75" x14ac:dyDescent="0.4">
      <c r="A6" s="22" t="s">
        <v>75</v>
      </c>
      <c r="B6" s="12">
        <v>0</v>
      </c>
      <c r="D6" s="23"/>
    </row>
    <row r="7" spans="1:8" ht="16.75" x14ac:dyDescent="0.4">
      <c r="A7" s="22" t="s">
        <v>52</v>
      </c>
      <c r="B7" s="12">
        <v>4.0000000000000001E-3</v>
      </c>
      <c r="D7" s="23"/>
    </row>
    <row r="8" spans="1:8" ht="16.75" x14ac:dyDescent="0.4">
      <c r="A8" s="22" t="s">
        <v>57</v>
      </c>
      <c r="B8" s="17">
        <v>0</v>
      </c>
      <c r="D8" s="23"/>
    </row>
    <row r="9" spans="1:8" x14ac:dyDescent="0.4">
      <c r="D9" s="23"/>
    </row>
    <row r="10" spans="1:8" ht="39.450000000000003" x14ac:dyDescent="0.4">
      <c r="A10" s="54" t="s">
        <v>53</v>
      </c>
      <c r="B10" s="54"/>
      <c r="C10" s="37" t="s">
        <v>54</v>
      </c>
      <c r="D10" s="38" t="s">
        <v>55</v>
      </c>
      <c r="E10" s="39" t="s">
        <v>58</v>
      </c>
    </row>
    <row r="11" spans="1:8" ht="26.15" x14ac:dyDescent="0.7">
      <c r="A11" s="40" t="s">
        <v>4</v>
      </c>
      <c r="B11" s="18">
        <f>Calculs!AR2</f>
        <v>796.80000000000007</v>
      </c>
      <c r="C11" s="3">
        <f>$B$3</f>
        <v>0</v>
      </c>
      <c r="D11" s="19">
        <f>C11+B11</f>
        <v>796.80000000000007</v>
      </c>
      <c r="E11" s="20">
        <f>B2*(1+B8)+D11</f>
        <v>20796.8</v>
      </c>
    </row>
    <row r="12" spans="1:8" ht="26.15" x14ac:dyDescent="0.7">
      <c r="A12" s="40" t="s">
        <v>5</v>
      </c>
      <c r="B12" s="10">
        <f>Calculs!AR3</f>
        <v>860.39200000000017</v>
      </c>
      <c r="C12" s="3">
        <f t="shared" ref="C12:C51" si="0">$B$3</f>
        <v>0</v>
      </c>
      <c r="D12" s="19">
        <f t="shared" ref="D12:D17" si="1">C12+B12</f>
        <v>860.39200000000017</v>
      </c>
      <c r="E12" s="20">
        <f>E11*(1+$B$8)+D12</f>
        <v>21657.191999999999</v>
      </c>
    </row>
    <row r="13" spans="1:8" ht="26.15" x14ac:dyDescent="0.7">
      <c r="A13" s="40" t="s">
        <v>6</v>
      </c>
      <c r="B13" s="10">
        <f>Calculs!AR4</f>
        <v>929.04768000000013</v>
      </c>
      <c r="C13" s="3">
        <f t="shared" si="0"/>
        <v>0</v>
      </c>
      <c r="D13" s="19">
        <f t="shared" si="1"/>
        <v>929.04768000000013</v>
      </c>
      <c r="E13" s="20">
        <f t="shared" ref="E13:E51" si="2">E12*(1+$B$8)+D13</f>
        <v>22586.239679999999</v>
      </c>
    </row>
    <row r="14" spans="1:8" ht="26.15" x14ac:dyDescent="0.7">
      <c r="A14" s="40" t="s">
        <v>7</v>
      </c>
      <c r="B14" s="10">
        <f>Calculs!AR5</f>
        <v>1003.2095872000002</v>
      </c>
      <c r="C14" s="3">
        <f t="shared" si="0"/>
        <v>0</v>
      </c>
      <c r="D14" s="19">
        <f t="shared" si="1"/>
        <v>1003.2095872000002</v>
      </c>
      <c r="E14" s="20">
        <f t="shared" si="2"/>
        <v>23589.449267199998</v>
      </c>
    </row>
    <row r="15" spans="1:8" ht="26.15" x14ac:dyDescent="0.7">
      <c r="A15" s="40" t="s">
        <v>8</v>
      </c>
      <c r="B15" s="10">
        <f>Calculs!AR6</f>
        <v>1083.2979706880003</v>
      </c>
      <c r="C15" s="3">
        <f t="shared" si="0"/>
        <v>0</v>
      </c>
      <c r="D15" s="19">
        <f t="shared" si="1"/>
        <v>1083.2979706880003</v>
      </c>
      <c r="E15" s="20">
        <f t="shared" si="2"/>
        <v>24672.747237887997</v>
      </c>
    </row>
    <row r="16" spans="1:8" ht="26.15" x14ac:dyDescent="0.7">
      <c r="A16" s="40" t="s">
        <v>9</v>
      </c>
      <c r="B16" s="10">
        <f>Calculs!AR7</f>
        <v>1169.7498895155202</v>
      </c>
      <c r="C16" s="3">
        <f t="shared" si="0"/>
        <v>0</v>
      </c>
      <c r="D16" s="19">
        <f t="shared" si="1"/>
        <v>1169.7498895155202</v>
      </c>
      <c r="E16" s="20">
        <f t="shared" si="2"/>
        <v>25842.497127403516</v>
      </c>
    </row>
    <row r="17" spans="1:5" ht="26.15" x14ac:dyDescent="0.7">
      <c r="A17" s="40" t="s">
        <v>10</v>
      </c>
      <c r="B17" s="10">
        <f>Calculs!AR8</f>
        <v>1263.1398850961409</v>
      </c>
      <c r="C17" s="3">
        <f t="shared" si="0"/>
        <v>0</v>
      </c>
      <c r="D17" s="19">
        <f t="shared" si="1"/>
        <v>1263.1398850961409</v>
      </c>
      <c r="E17" s="20">
        <f t="shared" si="2"/>
        <v>27105.637012499657</v>
      </c>
    </row>
    <row r="18" spans="1:5" ht="26.15" x14ac:dyDescent="0.7">
      <c r="A18" s="40" t="s">
        <v>11</v>
      </c>
      <c r="B18" s="10">
        <f>Calculs!AR9</f>
        <v>1363.985480499987</v>
      </c>
      <c r="C18" s="3">
        <f t="shared" si="0"/>
        <v>0</v>
      </c>
      <c r="D18" s="19">
        <f t="shared" ref="D18:D51" si="3">C18+B18</f>
        <v>1363.985480499987</v>
      </c>
      <c r="E18" s="20">
        <f t="shared" si="2"/>
        <v>28469.622492999646</v>
      </c>
    </row>
    <row r="19" spans="1:5" ht="26.15" x14ac:dyDescent="0.7">
      <c r="A19" s="40" t="s">
        <v>12</v>
      </c>
      <c r="B19" s="10">
        <f>Calculs!AR10</f>
        <v>1472.8648997199862</v>
      </c>
      <c r="C19" s="3">
        <f t="shared" si="0"/>
        <v>0</v>
      </c>
      <c r="D19" s="19">
        <f t="shared" si="3"/>
        <v>1472.8648997199862</v>
      </c>
      <c r="E19" s="20">
        <f t="shared" si="2"/>
        <v>29942.487392719631</v>
      </c>
    </row>
    <row r="20" spans="1:5" ht="26.15" x14ac:dyDescent="0.7">
      <c r="A20" s="40" t="s">
        <v>13</v>
      </c>
      <c r="B20" s="10">
        <f>Calculs!AR11</f>
        <v>1590.4194957087859</v>
      </c>
      <c r="C20" s="3">
        <f t="shared" si="0"/>
        <v>0</v>
      </c>
      <c r="D20" s="19">
        <f t="shared" si="3"/>
        <v>1590.4194957087859</v>
      </c>
      <c r="E20" s="20">
        <f t="shared" si="2"/>
        <v>31532.906888428417</v>
      </c>
    </row>
    <row r="21" spans="1:5" ht="26.15" x14ac:dyDescent="0.7">
      <c r="A21" s="40" t="s">
        <v>14</v>
      </c>
      <c r="B21" s="10">
        <f>Calculs!AR12</f>
        <v>1717.3962755371374</v>
      </c>
      <c r="C21" s="3">
        <f t="shared" si="0"/>
        <v>0</v>
      </c>
      <c r="D21" s="19">
        <f t="shared" si="3"/>
        <v>1717.3962755371374</v>
      </c>
      <c r="E21" s="20">
        <f t="shared" si="2"/>
        <v>33250.303163965553</v>
      </c>
    </row>
    <row r="22" spans="1:5" ht="26.15" x14ac:dyDescent="0.7">
      <c r="A22" s="40" t="s">
        <v>15</v>
      </c>
      <c r="B22" s="10">
        <f>Calculs!AR13</f>
        <v>1854.4921265586229</v>
      </c>
      <c r="C22" s="3">
        <f t="shared" si="0"/>
        <v>0</v>
      </c>
      <c r="D22" s="19">
        <f t="shared" si="3"/>
        <v>1854.4921265586229</v>
      </c>
      <c r="E22" s="20">
        <f t="shared" si="2"/>
        <v>35104.795290524176</v>
      </c>
    </row>
    <row r="23" spans="1:5" ht="26.15" x14ac:dyDescent="0.7">
      <c r="A23" s="40" t="s">
        <v>16</v>
      </c>
      <c r="B23" s="10">
        <f>Calculs!AR14</f>
        <v>2002.5518116209682</v>
      </c>
      <c r="C23" s="3">
        <f t="shared" si="0"/>
        <v>0</v>
      </c>
      <c r="D23" s="19">
        <f t="shared" si="3"/>
        <v>2002.5518116209682</v>
      </c>
      <c r="E23" s="20">
        <f t="shared" si="2"/>
        <v>37107.347102145148</v>
      </c>
    </row>
    <row r="24" spans="1:5" ht="26.15" x14ac:dyDescent="0.7">
      <c r="A24" s="40" t="s">
        <v>17</v>
      </c>
      <c r="B24" s="10">
        <f>Calculs!AR15</f>
        <v>2162.4138840858072</v>
      </c>
      <c r="C24" s="3">
        <f t="shared" si="0"/>
        <v>0</v>
      </c>
      <c r="D24" s="19">
        <f t="shared" si="3"/>
        <v>2162.4138840858072</v>
      </c>
      <c r="E24" s="20">
        <f t="shared" si="2"/>
        <v>39269.760986230955</v>
      </c>
    </row>
    <row r="25" spans="1:5" ht="26.15" x14ac:dyDescent="0.7">
      <c r="A25" s="40" t="s">
        <v>18</v>
      </c>
      <c r="B25" s="10">
        <f>Calculs!AR16</f>
        <v>2335.0304394492396</v>
      </c>
      <c r="C25" s="3">
        <f t="shared" si="0"/>
        <v>0</v>
      </c>
      <c r="D25" s="19">
        <f t="shared" si="3"/>
        <v>2335.0304394492396</v>
      </c>
      <c r="E25" s="20">
        <f t="shared" si="2"/>
        <v>41604.791425680196</v>
      </c>
    </row>
    <row r="26" spans="1:5" ht="26.15" x14ac:dyDescent="0.7">
      <c r="A26" s="40" t="s">
        <v>19</v>
      </c>
      <c r="B26" s="10">
        <f>Calculs!AR17</f>
        <v>2521.431657027209</v>
      </c>
      <c r="C26" s="3">
        <f t="shared" si="0"/>
        <v>0</v>
      </c>
      <c r="D26" s="19">
        <f t="shared" si="3"/>
        <v>2521.431657027209</v>
      </c>
      <c r="E26" s="20">
        <f t="shared" si="2"/>
        <v>44126.223082707402</v>
      </c>
    </row>
    <row r="27" spans="1:5" ht="26.15" x14ac:dyDescent="0.7">
      <c r="A27" s="40" t="s">
        <v>20</v>
      </c>
      <c r="B27" s="10">
        <f>Calculs!AR18</f>
        <v>2722.728923308297</v>
      </c>
      <c r="C27" s="3">
        <f t="shared" si="0"/>
        <v>0</v>
      </c>
      <c r="D27" s="19">
        <f t="shared" si="3"/>
        <v>2722.728923308297</v>
      </c>
      <c r="E27" s="20">
        <f t="shared" si="2"/>
        <v>46848.952006015701</v>
      </c>
    </row>
    <row r="28" spans="1:5" ht="26.15" x14ac:dyDescent="0.7">
      <c r="A28" s="40" t="s">
        <v>21</v>
      </c>
      <c r="B28" s="10">
        <f>Calculs!AR19</f>
        <v>2940.0780802406298</v>
      </c>
      <c r="C28" s="3">
        <f t="shared" si="0"/>
        <v>0</v>
      </c>
      <c r="D28" s="19">
        <f t="shared" si="3"/>
        <v>2940.0780802406298</v>
      </c>
      <c r="E28" s="20">
        <f t="shared" si="2"/>
        <v>49789.030086256331</v>
      </c>
    </row>
    <row r="29" spans="1:5" ht="26.15" x14ac:dyDescent="0.7">
      <c r="A29" s="40" t="s">
        <v>22</v>
      </c>
      <c r="B29" s="10">
        <f>Calculs!AR20</f>
        <v>3174.8012034502544</v>
      </c>
      <c r="C29" s="3">
        <f t="shared" si="0"/>
        <v>0</v>
      </c>
      <c r="D29" s="19">
        <f t="shared" si="3"/>
        <v>3174.8012034502544</v>
      </c>
      <c r="E29" s="20">
        <f t="shared" si="2"/>
        <v>52963.831289706584</v>
      </c>
    </row>
    <row r="30" spans="1:5" ht="26.15" x14ac:dyDescent="0.7">
      <c r="A30" s="40" t="s">
        <v>23</v>
      </c>
      <c r="B30" s="10">
        <f>Calculs!AR21</f>
        <v>3428.273251588264</v>
      </c>
      <c r="C30" s="3">
        <f t="shared" si="0"/>
        <v>0</v>
      </c>
      <c r="D30" s="19">
        <f t="shared" si="3"/>
        <v>3428.273251588264</v>
      </c>
      <c r="E30" s="20">
        <f t="shared" si="2"/>
        <v>56392.104541294852</v>
      </c>
    </row>
    <row r="31" spans="1:5" ht="26.15" x14ac:dyDescent="0.7">
      <c r="A31" s="40" t="s">
        <v>25</v>
      </c>
      <c r="B31" s="10">
        <f>Calculs!AR22</f>
        <v>3701.9641816517956</v>
      </c>
      <c r="C31" s="3">
        <f t="shared" si="0"/>
        <v>0</v>
      </c>
      <c r="D31" s="19">
        <f t="shared" si="3"/>
        <v>3701.9641816517956</v>
      </c>
      <c r="E31" s="20">
        <f t="shared" si="2"/>
        <v>60094.068722946649</v>
      </c>
    </row>
    <row r="32" spans="1:5" ht="26.15" x14ac:dyDescent="0.7">
      <c r="A32" s="40" t="s">
        <v>26</v>
      </c>
      <c r="B32" s="10">
        <f>Calculs!AR23</f>
        <v>3997.5227489178678</v>
      </c>
      <c r="C32" s="3">
        <f t="shared" si="0"/>
        <v>0</v>
      </c>
      <c r="D32" s="19">
        <f t="shared" si="3"/>
        <v>3997.5227489178678</v>
      </c>
      <c r="E32" s="20">
        <f t="shared" si="2"/>
        <v>64091.591471864514</v>
      </c>
    </row>
    <row r="33" spans="1:9" ht="26.15" x14ac:dyDescent="0.7">
      <c r="A33" s="40" t="s">
        <v>27</v>
      </c>
      <c r="B33" s="10">
        <f>Calculs!AR24</f>
        <v>4316.6636588745814</v>
      </c>
      <c r="C33" s="3">
        <f t="shared" si="0"/>
        <v>0</v>
      </c>
      <c r="D33" s="19">
        <f t="shared" si="3"/>
        <v>4316.6636588745814</v>
      </c>
      <c r="E33" s="20">
        <f t="shared" si="2"/>
        <v>68408.255130739097</v>
      </c>
    </row>
    <row r="34" spans="1:9" ht="26.15" x14ac:dyDescent="0.7">
      <c r="A34" s="40" t="s">
        <v>28</v>
      </c>
      <c r="B34" s="10">
        <f>Calculs!AR25</f>
        <v>4661.2902052295649</v>
      </c>
      <c r="C34" s="3">
        <f t="shared" si="0"/>
        <v>0</v>
      </c>
      <c r="D34" s="19">
        <f t="shared" si="3"/>
        <v>4661.2902052295649</v>
      </c>
      <c r="E34" s="20">
        <f t="shared" si="2"/>
        <v>73069.545335968665</v>
      </c>
    </row>
    <row r="35" spans="1:9" ht="26.15" x14ac:dyDescent="0.7">
      <c r="A35" s="40" t="s">
        <v>29</v>
      </c>
      <c r="B35" s="10">
        <f>Calculs!AR26</f>
        <v>5033.4218134387484</v>
      </c>
      <c r="C35" s="3">
        <f t="shared" si="0"/>
        <v>0</v>
      </c>
      <c r="D35" s="19">
        <f t="shared" si="3"/>
        <v>5033.4218134387484</v>
      </c>
      <c r="E35" s="20">
        <f t="shared" si="2"/>
        <v>78102.967149407414</v>
      </c>
    </row>
    <row r="36" spans="1:9" ht="26.15" x14ac:dyDescent="0.7">
      <c r="A36" s="40" t="s">
        <v>30</v>
      </c>
      <c r="B36" s="10">
        <f>Calculs!AR27</f>
        <v>5435.2786859762973</v>
      </c>
      <c r="C36" s="3">
        <f t="shared" si="0"/>
        <v>0</v>
      </c>
      <c r="D36" s="19">
        <f t="shared" si="3"/>
        <v>5435.2786859762973</v>
      </c>
      <c r="E36" s="20">
        <f t="shared" si="2"/>
        <v>83538.245835383714</v>
      </c>
    </row>
    <row r="37" spans="1:9" ht="26.15" x14ac:dyDescent="0.7">
      <c r="A37" s="40" t="s">
        <v>31</v>
      </c>
      <c r="B37" s="10">
        <f>Calculs!AR28</f>
        <v>5869.2098334153507</v>
      </c>
      <c r="C37" s="3">
        <f t="shared" si="0"/>
        <v>0</v>
      </c>
      <c r="D37" s="19">
        <f t="shared" si="3"/>
        <v>5869.2098334153507</v>
      </c>
      <c r="E37" s="20">
        <f t="shared" si="2"/>
        <v>89407.45566879907</v>
      </c>
    </row>
    <row r="38" spans="1:9" ht="26.15" x14ac:dyDescent="0.7">
      <c r="A38" s="40" t="s">
        <v>32</v>
      </c>
      <c r="B38" s="10">
        <f>Calculs!AR29</f>
        <v>6337.7782267519642</v>
      </c>
      <c r="C38" s="3">
        <f t="shared" si="0"/>
        <v>0</v>
      </c>
      <c r="D38" s="19">
        <f t="shared" si="3"/>
        <v>6337.7782267519642</v>
      </c>
      <c r="E38" s="20">
        <f t="shared" si="2"/>
        <v>95745.233895551035</v>
      </c>
    </row>
    <row r="39" spans="1:9" ht="26.15" x14ac:dyDescent="0.7">
      <c r="A39" s="40" t="s">
        <v>33</v>
      </c>
      <c r="B39" s="10">
        <f>Calculs!AR30</f>
        <v>6843.7693558220435</v>
      </c>
      <c r="C39" s="3">
        <f t="shared" si="0"/>
        <v>0</v>
      </c>
      <c r="D39" s="19">
        <f t="shared" si="3"/>
        <v>6843.7693558220435</v>
      </c>
      <c r="E39" s="20">
        <f t="shared" si="2"/>
        <v>102589.00325137308</v>
      </c>
    </row>
    <row r="40" spans="1:9" ht="26.15" x14ac:dyDescent="0.7">
      <c r="A40" s="40" t="s">
        <v>34</v>
      </c>
      <c r="B40" s="10">
        <f>Calculs!AR31</f>
        <v>7390.1601300549264</v>
      </c>
      <c r="C40" s="3">
        <f t="shared" si="0"/>
        <v>0</v>
      </c>
      <c r="D40" s="19">
        <f t="shared" si="3"/>
        <v>7390.1601300549264</v>
      </c>
      <c r="E40" s="20">
        <f t="shared" si="2"/>
        <v>109979.16338142801</v>
      </c>
      <c r="I40" s="26"/>
    </row>
    <row r="41" spans="1:9" ht="26.15" x14ac:dyDescent="0.7">
      <c r="A41" s="40" t="s">
        <v>35</v>
      </c>
      <c r="B41" s="10">
        <f>Calculs!AR32</f>
        <v>7980.1665352571226</v>
      </c>
      <c r="C41" s="3">
        <f t="shared" si="0"/>
        <v>0</v>
      </c>
      <c r="D41" s="19">
        <f t="shared" si="3"/>
        <v>7980.1665352571226</v>
      </c>
      <c r="E41" s="20">
        <f t="shared" si="2"/>
        <v>117959.32991668514</v>
      </c>
    </row>
    <row r="42" spans="1:9" ht="26.15" x14ac:dyDescent="0.7">
      <c r="A42" s="40" t="s">
        <v>36</v>
      </c>
      <c r="B42" s="10">
        <f>Calculs!AR33</f>
        <v>8617.2931966674059</v>
      </c>
      <c r="C42" s="3">
        <f t="shared" si="0"/>
        <v>0</v>
      </c>
      <c r="D42" s="19">
        <f t="shared" si="3"/>
        <v>8617.2931966674059</v>
      </c>
      <c r="E42" s="20">
        <f t="shared" si="2"/>
        <v>126576.62311335254</v>
      </c>
    </row>
    <row r="43" spans="1:9" ht="26.15" x14ac:dyDescent="0.7">
      <c r="A43" s="40" t="s">
        <v>37</v>
      </c>
      <c r="B43" s="10">
        <f>Calculs!AR34</f>
        <v>9305.2649245341054</v>
      </c>
      <c r="C43" s="3">
        <f t="shared" si="0"/>
        <v>0</v>
      </c>
      <c r="D43" s="19">
        <f t="shared" si="3"/>
        <v>9305.2649245341054</v>
      </c>
      <c r="E43" s="20">
        <f t="shared" si="2"/>
        <v>135881.88803788665</v>
      </c>
    </row>
    <row r="44" spans="1:9" ht="26.15" x14ac:dyDescent="0.7">
      <c r="A44" s="40" t="s">
        <v>38</v>
      </c>
      <c r="B44" s="10">
        <f>Calculs!AR35</f>
        <v>10048.19552151547</v>
      </c>
      <c r="C44" s="3">
        <f t="shared" si="0"/>
        <v>0</v>
      </c>
      <c r="D44" s="19">
        <f t="shared" si="3"/>
        <v>10048.19552151547</v>
      </c>
      <c r="E44" s="20">
        <f t="shared" si="2"/>
        <v>145930.08355940212</v>
      </c>
    </row>
    <row r="45" spans="1:9" ht="26.15" x14ac:dyDescent="0.7">
      <c r="A45" s="40" t="s">
        <v>39</v>
      </c>
      <c r="B45" s="10">
        <f>Calculs!AR36</f>
        <v>10850.443342376089</v>
      </c>
      <c r="C45" s="3">
        <f t="shared" si="0"/>
        <v>0</v>
      </c>
      <c r="D45" s="19">
        <f t="shared" si="3"/>
        <v>10850.443342376089</v>
      </c>
      <c r="E45" s="20">
        <f t="shared" si="2"/>
        <v>156780.52690177821</v>
      </c>
    </row>
    <row r="46" spans="1:9" ht="26.15" x14ac:dyDescent="0.7">
      <c r="A46" s="40" t="s">
        <v>40</v>
      </c>
      <c r="B46" s="10">
        <f>Calculs!AR37</f>
        <v>11716.741076071134</v>
      </c>
      <c r="C46" s="3">
        <f t="shared" si="0"/>
        <v>0</v>
      </c>
      <c r="D46" s="19">
        <f t="shared" si="3"/>
        <v>11716.741076071134</v>
      </c>
      <c r="E46" s="20">
        <f t="shared" si="2"/>
        <v>168497.26797784935</v>
      </c>
    </row>
    <row r="47" spans="1:9" ht="26.15" x14ac:dyDescent="0.7">
      <c r="A47" s="40" t="s">
        <v>41</v>
      </c>
      <c r="B47" s="10">
        <f>Calculs!AR38</f>
        <v>12652.170719113981</v>
      </c>
      <c r="C47" s="3">
        <f t="shared" si="0"/>
        <v>0</v>
      </c>
      <c r="D47" s="19">
        <f t="shared" si="3"/>
        <v>12652.170719113981</v>
      </c>
      <c r="E47" s="20">
        <f t="shared" si="2"/>
        <v>181149.43869696333</v>
      </c>
    </row>
    <row r="48" spans="1:9" ht="26.15" x14ac:dyDescent="0.7">
      <c r="A48" s="40" t="s">
        <v>42</v>
      </c>
      <c r="B48" s="10">
        <f>Calculs!AR39</f>
        <v>13662.297547878537</v>
      </c>
      <c r="C48" s="3">
        <f t="shared" si="0"/>
        <v>0</v>
      </c>
      <c r="D48" s="19">
        <f t="shared" si="3"/>
        <v>13662.297547878537</v>
      </c>
      <c r="E48" s="20">
        <f t="shared" si="2"/>
        <v>194811.73624484189</v>
      </c>
    </row>
    <row r="49" spans="1:9" ht="26.15" x14ac:dyDescent="0.7">
      <c r="A49" s="40" t="s">
        <v>43</v>
      </c>
      <c r="B49" s="10">
        <f>Calculs!AR40</f>
        <v>14753.06944979368</v>
      </c>
      <c r="C49" s="3">
        <f t="shared" si="0"/>
        <v>0</v>
      </c>
      <c r="D49" s="19">
        <f t="shared" si="3"/>
        <v>14753.06944979368</v>
      </c>
      <c r="E49" s="20">
        <f t="shared" si="2"/>
        <v>209564.80569463558</v>
      </c>
    </row>
    <row r="50" spans="1:9" ht="26.15" x14ac:dyDescent="0.7">
      <c r="A50" s="40" t="s">
        <v>44</v>
      </c>
      <c r="B50" s="10">
        <f>Calculs!AR41</f>
        <v>15930.952227785423</v>
      </c>
      <c r="C50" s="3">
        <f t="shared" si="0"/>
        <v>0</v>
      </c>
      <c r="D50" s="19">
        <f t="shared" si="3"/>
        <v>15930.952227785423</v>
      </c>
      <c r="E50" s="20">
        <f t="shared" si="2"/>
        <v>225495.75792242101</v>
      </c>
    </row>
    <row r="51" spans="1:9" ht="26.15" x14ac:dyDescent="0.7">
      <c r="A51" s="40" t="s">
        <v>45</v>
      </c>
      <c r="B51" s="10">
        <f>Calculs!AR42</f>
        <v>17202.870316896842</v>
      </c>
      <c r="C51" s="3">
        <f t="shared" si="0"/>
        <v>0</v>
      </c>
      <c r="D51" s="19">
        <f t="shared" si="3"/>
        <v>17202.870316896842</v>
      </c>
      <c r="E51" s="20">
        <f t="shared" si="2"/>
        <v>242698.62823931786</v>
      </c>
    </row>
    <row r="52" spans="1:9" x14ac:dyDescent="0.4">
      <c r="I52" s="26"/>
    </row>
  </sheetData>
  <sheetProtection algorithmName="SHA-512" hashValue="9NR1gUP5bDtLmHk+IzIju8tR2lFQ8raAuu4oDKXvLVGDQ4GxaWPX/BGxcTJuAzjJUB1L5cXjQAumgwuz7i4rcA==" saltValue="J2Inu57/KzegLaZnX4ZfFg==" spinCount="100000" sheet="1" objects="1" scenarios="1"/>
  <mergeCells count="3">
    <mergeCell ref="A1:B1"/>
    <mergeCell ref="A10:B10"/>
    <mergeCell ref="D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19"/>
  <sheetViews>
    <sheetView showGridLines="0" workbookViewId="0">
      <pane ySplit="2" topLeftCell="A9" activePane="bottomLeft" state="frozen"/>
      <selection pane="bottomLeft" activeCell="E18" sqref="E18"/>
    </sheetView>
  </sheetViews>
  <sheetFormatPr baseColWidth="10" defaultRowHeight="14.6" x14ac:dyDescent="0.4"/>
  <cols>
    <col min="1" max="1" width="31.53515625" style="23" customWidth="1"/>
    <col min="2" max="2" width="18.3828125" style="27" customWidth="1"/>
    <col min="3" max="3" width="10.3828125" style="23" bestFit="1" customWidth="1"/>
    <col min="4" max="4" width="19.69140625" style="27" customWidth="1"/>
    <col min="5" max="5" width="16.84375" style="27" bestFit="1" customWidth="1"/>
    <col min="6" max="6" width="16.69140625" style="23" bestFit="1" customWidth="1"/>
    <col min="7" max="7" width="16.69140625" style="23" customWidth="1"/>
    <col min="8" max="8" width="12.23046875" style="23" customWidth="1"/>
    <col min="9" max="16384" width="11.07421875" style="23"/>
  </cols>
  <sheetData>
    <row r="1" spans="1:10" ht="27" thickTop="1" thickBot="1" x14ac:dyDescent="0.75">
      <c r="A1" s="41" t="s">
        <v>59</v>
      </c>
      <c r="B1" s="42">
        <v>50000</v>
      </c>
    </row>
    <row r="2" spans="1:10" s="46" customFormat="1" ht="23.6" thickTop="1" x14ac:dyDescent="0.6">
      <c r="A2" s="43" t="s">
        <v>46</v>
      </c>
      <c r="B2" s="48" t="s">
        <v>47</v>
      </c>
      <c r="C2" s="44" t="s">
        <v>50</v>
      </c>
      <c r="D2" s="43" t="s">
        <v>48</v>
      </c>
      <c r="E2" s="43" t="s">
        <v>49</v>
      </c>
      <c r="F2" s="43" t="s">
        <v>56</v>
      </c>
      <c r="G2" s="43" t="s">
        <v>85</v>
      </c>
      <c r="H2" s="45" t="s">
        <v>60</v>
      </c>
    </row>
    <row r="3" spans="1:10" ht="18.45" x14ac:dyDescent="0.5">
      <c r="A3" s="6" t="s">
        <v>62</v>
      </c>
      <c r="B3" s="50">
        <f>C3*$B$1</f>
        <v>10000</v>
      </c>
      <c r="C3" s="47">
        <v>0.2</v>
      </c>
      <c r="D3" s="4"/>
      <c r="E3" s="4"/>
      <c r="F3" s="4"/>
      <c r="G3" s="4"/>
      <c r="H3" s="13">
        <f>D3+E3</f>
        <v>0</v>
      </c>
      <c r="J3" s="26"/>
    </row>
    <row r="4" spans="1:10" ht="18.45" x14ac:dyDescent="0.5">
      <c r="A4" s="6" t="s">
        <v>63</v>
      </c>
      <c r="B4" s="50">
        <f t="shared" ref="B4:B16" si="0">C4*$B$1</f>
        <v>10000</v>
      </c>
      <c r="C4" s="47">
        <v>0.2</v>
      </c>
      <c r="D4" s="4"/>
      <c r="E4" s="4"/>
      <c r="F4" s="4"/>
      <c r="G4" s="51"/>
      <c r="H4" s="13">
        <f>D4+E4</f>
        <v>0</v>
      </c>
    </row>
    <row r="5" spans="1:10" ht="18.45" x14ac:dyDescent="0.5">
      <c r="A5" s="6" t="s">
        <v>64</v>
      </c>
      <c r="B5" s="50">
        <f t="shared" si="0"/>
        <v>10000</v>
      </c>
      <c r="C5" s="47">
        <v>0.2</v>
      </c>
      <c r="D5" s="4"/>
      <c r="E5" s="4"/>
      <c r="F5" s="4"/>
      <c r="G5" s="4"/>
      <c r="H5" s="13">
        <f t="shared" ref="H5:H16" si="1">D5+E5</f>
        <v>0</v>
      </c>
    </row>
    <row r="6" spans="1:10" ht="18.45" x14ac:dyDescent="0.5">
      <c r="A6" s="6" t="s">
        <v>65</v>
      </c>
      <c r="B6" s="50">
        <f t="shared" si="0"/>
        <v>10000</v>
      </c>
      <c r="C6" s="47">
        <v>0.2</v>
      </c>
      <c r="D6" s="4"/>
      <c r="E6" s="4"/>
      <c r="F6" s="4"/>
      <c r="G6" s="4"/>
      <c r="H6" s="13">
        <f t="shared" si="1"/>
        <v>0</v>
      </c>
    </row>
    <row r="7" spans="1:10" ht="18.45" x14ac:dyDescent="0.5">
      <c r="A7" s="6" t="s">
        <v>66</v>
      </c>
      <c r="B7" s="50">
        <f t="shared" si="0"/>
        <v>10000</v>
      </c>
      <c r="C7" s="47">
        <v>0.2</v>
      </c>
      <c r="D7" s="4"/>
      <c r="E7" s="4"/>
      <c r="F7" s="4"/>
      <c r="G7" s="4"/>
      <c r="H7" s="13">
        <f t="shared" si="1"/>
        <v>0</v>
      </c>
    </row>
    <row r="8" spans="1:10" ht="18.45" x14ac:dyDescent="0.5">
      <c r="A8" s="6"/>
      <c r="B8" s="50">
        <f t="shared" si="0"/>
        <v>0</v>
      </c>
      <c r="C8" s="47"/>
      <c r="D8" s="4"/>
      <c r="E8" s="4"/>
      <c r="F8" s="4"/>
      <c r="G8" s="4"/>
      <c r="H8" s="13">
        <f t="shared" si="1"/>
        <v>0</v>
      </c>
    </row>
    <row r="9" spans="1:10" ht="18.45" x14ac:dyDescent="0.5">
      <c r="A9" s="6"/>
      <c r="B9" s="50">
        <f t="shared" si="0"/>
        <v>0</v>
      </c>
      <c r="C9" s="47"/>
      <c r="D9" s="4"/>
      <c r="E9" s="4"/>
      <c r="F9" s="4"/>
      <c r="G9" s="4"/>
      <c r="H9" s="13">
        <f t="shared" si="1"/>
        <v>0</v>
      </c>
    </row>
    <row r="10" spans="1:10" ht="18.45" x14ac:dyDescent="0.5">
      <c r="A10" s="6"/>
      <c r="B10" s="50">
        <f t="shared" si="0"/>
        <v>0</v>
      </c>
      <c r="C10" s="47"/>
      <c r="D10" s="4"/>
      <c r="E10" s="4"/>
      <c r="F10" s="4"/>
      <c r="G10" s="4"/>
      <c r="H10" s="13">
        <f t="shared" si="1"/>
        <v>0</v>
      </c>
    </row>
    <row r="11" spans="1:10" ht="18.45" x14ac:dyDescent="0.5">
      <c r="A11" s="6"/>
      <c r="B11" s="50">
        <f t="shared" si="0"/>
        <v>0</v>
      </c>
      <c r="C11" s="47"/>
      <c r="D11" s="4"/>
      <c r="E11" s="4"/>
      <c r="F11" s="4"/>
      <c r="G11" s="4"/>
      <c r="H11" s="13">
        <f t="shared" si="1"/>
        <v>0</v>
      </c>
    </row>
    <row r="12" spans="1:10" ht="18.45" x14ac:dyDescent="0.5">
      <c r="A12" s="6"/>
      <c r="B12" s="50">
        <f t="shared" si="0"/>
        <v>0</v>
      </c>
      <c r="C12" s="47"/>
      <c r="D12" s="4"/>
      <c r="E12" s="4"/>
      <c r="F12" s="4"/>
      <c r="G12" s="4"/>
      <c r="H12" s="13">
        <f t="shared" si="1"/>
        <v>0</v>
      </c>
    </row>
    <row r="13" spans="1:10" ht="18.45" x14ac:dyDescent="0.5">
      <c r="A13" s="6"/>
      <c r="B13" s="50">
        <f t="shared" si="0"/>
        <v>0</v>
      </c>
      <c r="C13" s="47"/>
      <c r="D13" s="4"/>
      <c r="E13" s="4"/>
      <c r="F13" s="4"/>
      <c r="G13" s="4"/>
      <c r="H13" s="13">
        <f t="shared" si="1"/>
        <v>0</v>
      </c>
    </row>
    <row r="14" spans="1:10" ht="18.45" x14ac:dyDescent="0.5">
      <c r="A14" s="6"/>
      <c r="B14" s="50">
        <f t="shared" si="0"/>
        <v>0</v>
      </c>
      <c r="C14" s="47"/>
      <c r="D14" s="4"/>
      <c r="E14" s="4"/>
      <c r="F14" s="4"/>
      <c r="G14" s="4"/>
      <c r="H14" s="13">
        <f t="shared" si="1"/>
        <v>0</v>
      </c>
    </row>
    <row r="15" spans="1:10" ht="18.45" x14ac:dyDescent="0.5">
      <c r="A15" s="6"/>
      <c r="B15" s="50">
        <f t="shared" si="0"/>
        <v>0</v>
      </c>
      <c r="C15" s="47"/>
      <c r="D15" s="4"/>
      <c r="E15" s="4"/>
      <c r="F15" s="4"/>
      <c r="G15" s="4"/>
      <c r="H15" s="13">
        <f t="shared" si="1"/>
        <v>0</v>
      </c>
    </row>
    <row r="16" spans="1:10" ht="18.45" x14ac:dyDescent="0.5">
      <c r="A16" s="6"/>
      <c r="B16" s="50">
        <f t="shared" si="0"/>
        <v>0</v>
      </c>
      <c r="C16" s="47"/>
      <c r="D16" s="4"/>
      <c r="E16" s="4"/>
      <c r="F16" s="4"/>
      <c r="G16" s="4"/>
      <c r="H16" s="13">
        <f t="shared" si="1"/>
        <v>0</v>
      </c>
    </row>
    <row r="17" spans="1:8" ht="26.6" thickBot="1" x14ac:dyDescent="0.75">
      <c r="A17" s="7" t="s">
        <v>51</v>
      </c>
      <c r="B17" s="8">
        <f>SUM(B3:B16)</f>
        <v>50000</v>
      </c>
      <c r="C17" s="5">
        <f>SUM(C3:C16)</f>
        <v>1</v>
      </c>
      <c r="D17" s="9">
        <f>D4*C4+D5*C5+D6*C6+D7*C7+D8*C8+D9*C9+D10*C10+D11*C11+D12*C12+D13*C13+D14*C14+D15*C15+D16*C16+C3*D3</f>
        <v>0</v>
      </c>
      <c r="E17" s="59">
        <f>IFERROR((C3*D3*E3+C4*D4*E4+C5*D5*E5+C6*D6*E6+C7*D7*E7+C8*D8*E8+C9*D9*E9+C10*D10*E10+C11*D11*E11+C12*D12*E12+C13*D13*E13+C14*D14*E14+C15*D15*E15+C16*D16*E16)/(C3*D3+C4*D4+C5*D5+C6*D6+C7*D7+C8*D8+C9*D9+C10*D10+C11*D11+C12*D12+C13*D13+C14*D14+C15*D15+C16*D16),0)</f>
        <v>0</v>
      </c>
      <c r="F17" s="9">
        <f>F3*$C3+F4*$C4+F5*$C5+F6*$C6+$C7*F7+$C8*F8+$C$9*F9+$C$10*F10+$C$11*F11+$C$12*F12+$C$13*F13+$C$14*F14+$C$15*F15+$C$16*F16</f>
        <v>0</v>
      </c>
      <c r="G17" s="9">
        <f>IFERROR((C3*D3*G3+C4*D4*G4+C5*D5*G5+C6*D6*G6+C7*D7*G7+C8*D8*G8+C9*D9*G9+C10*D10*G10+C11*D11*G11+C12*D12*G12+C13*D13*G13+C14*D14*G14+C15*D15*G15+C16*D16*G16)/(C3*D3+C4*D4+C5*D5+C6*D6+C7*D7+C8*D8+C9*D9+C10*D10+C11*D11+C12*D12+C13*D13+C14*D14+C15*D15+C16*D16),0)</f>
        <v>0</v>
      </c>
      <c r="H17" s="60">
        <f>H3*$C3+H4*$C4+H5*$C5+H6*$C6+$C7*H7+$C8*H8+$C$9*H9+$C$10*H10+$C$11*H11+$C$12*H12+$C$13*H13+$C$14*H14+$C$15*H15+$C$16*H16</f>
        <v>0</v>
      </c>
    </row>
    <row r="18" spans="1:8" ht="26.6" thickBot="1" x14ac:dyDescent="0.75">
      <c r="A18" s="16" t="s">
        <v>61</v>
      </c>
      <c r="B18" s="14"/>
      <c r="C18" s="14"/>
      <c r="D18" s="14"/>
      <c r="E18" s="15">
        <f>E17+D17</f>
        <v>0</v>
      </c>
    </row>
    <row r="19" spans="1:8" x14ac:dyDescent="0.4">
      <c r="A19" s="49"/>
    </row>
  </sheetData>
  <sheetProtection algorithmName="SHA-512" hashValue="fF+3LDMJCDaVBMRVxBOx078wA87ntWz5aF7AnGTCufRoT6A3JrVk9UnzySsHAAqlynCgetmCJ3iXAc5sA8AMWg==" saltValue="KH+hhpB8FeyDWwk9bfUZ8Q==" spinCount="100000" sheet="1" objects="1" scenarios="1"/>
  <sortState xmlns:xlrd2="http://schemas.microsoft.com/office/spreadsheetml/2017/richdata2" ref="A3:E16">
    <sortCondition descending="1" ref="D3:D16"/>
  </sortState>
  <phoneticPr fontId="16" type="noConversion"/>
  <conditionalFormatting sqref="C13:C16">
    <cfRule type="cellIs" dxfId="15" priority="24" operator="equal">
      <formula>0</formula>
    </cfRule>
  </conditionalFormatting>
  <conditionalFormatting sqref="C13:C16">
    <cfRule type="cellIs" dxfId="14" priority="21" operator="equal">
      <formula>0</formula>
    </cfRule>
  </conditionalFormatting>
  <conditionalFormatting sqref="C3:C12">
    <cfRule type="cellIs" dxfId="13" priority="20" operator="equal">
      <formula>0</formula>
    </cfRule>
  </conditionalFormatting>
  <conditionalFormatting sqref="C3:C12">
    <cfRule type="cellIs" dxfId="12" priority="19" operator="equal">
      <formula>0</formula>
    </cfRule>
  </conditionalFormatting>
  <conditionalFormatting sqref="D3:G16">
    <cfRule type="cellIs" dxfId="11" priority="18" operator="equal">
      <formula>0</formula>
    </cfRule>
  </conditionalFormatting>
  <conditionalFormatting sqref="D3:G16">
    <cfRule type="cellIs" dxfId="10" priority="17" operator="equal">
      <formula>0</formula>
    </cfRule>
  </conditionalFormatting>
  <conditionalFormatting sqref="D7:G16">
    <cfRule type="cellIs" dxfId="9" priority="16" operator="equal">
      <formula>0</formula>
    </cfRule>
  </conditionalFormatting>
  <conditionalFormatting sqref="D7:G16">
    <cfRule type="cellIs" dxfId="8" priority="15" operator="equal">
      <formula>0</formula>
    </cfRule>
  </conditionalFormatting>
  <conditionalFormatting sqref="E3:E16">
    <cfRule type="cellIs" dxfId="7" priority="13" operator="equal">
      <formula>0</formula>
    </cfRule>
    <cfRule type="cellIs" dxfId="6" priority="14" operator="equal">
      <formula>0</formula>
    </cfRule>
  </conditionalFormatting>
  <conditionalFormatting sqref="F3:G16">
    <cfRule type="cellIs" dxfId="5" priority="11" operator="equal">
      <formula>0</formula>
    </cfRule>
    <cfRule type="cellIs" dxfId="4" priority="12" operator="equal">
      <formula>0</formula>
    </cfRule>
  </conditionalFormatting>
  <conditionalFormatting sqref="B3">
    <cfRule type="cellIs" dxfId="3" priority="4" operator="equal">
      <formula>0</formula>
    </cfRule>
  </conditionalFormatting>
  <conditionalFormatting sqref="B4:B16">
    <cfRule type="cellIs" dxfId="2" priority="3" operator="equal">
      <formula>0</formula>
    </cfRule>
  </conditionalFormatting>
  <conditionalFormatting sqref="B17:G17">
    <cfRule type="cellIs" dxfId="1" priority="2" operator="equal">
      <formula>0</formula>
    </cfRule>
  </conditionalFormatting>
  <conditionalFormatting sqref="H3:H1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7A88-5F89-4C58-B8C3-E0BC0E07427B}">
  <sheetPr>
    <tabColor rgb="FFFF0000"/>
  </sheetPr>
  <dimension ref="A1:G10"/>
  <sheetViews>
    <sheetView workbookViewId="0">
      <selection activeCell="A7" sqref="A7"/>
    </sheetView>
  </sheetViews>
  <sheetFormatPr baseColWidth="10" defaultRowHeight="14.6" x14ac:dyDescent="0.4"/>
  <sheetData>
    <row r="1" spans="1:7" ht="23.15" x14ac:dyDescent="0.6">
      <c r="A1" s="58" t="s">
        <v>80</v>
      </c>
      <c r="B1" s="58"/>
      <c r="C1" s="58"/>
      <c r="D1" s="58"/>
      <c r="E1" s="58"/>
      <c r="F1" s="58"/>
      <c r="G1" s="58"/>
    </row>
    <row r="3" spans="1:7" x14ac:dyDescent="0.4">
      <c r="A3" t="s">
        <v>81</v>
      </c>
    </row>
    <row r="4" spans="1:7" x14ac:dyDescent="0.4">
      <c r="A4" t="s">
        <v>82</v>
      </c>
    </row>
    <row r="5" spans="1:7" x14ac:dyDescent="0.4">
      <c r="A5" t="s">
        <v>83</v>
      </c>
    </row>
    <row r="6" spans="1:7" x14ac:dyDescent="0.4">
      <c r="A6" t="s">
        <v>84</v>
      </c>
    </row>
    <row r="8" spans="1:7" ht="20.6" x14ac:dyDescent="0.55000000000000004">
      <c r="A8" s="21" t="s">
        <v>77</v>
      </c>
    </row>
    <row r="9" spans="1:7" x14ac:dyDescent="0.4">
      <c r="A9" t="s">
        <v>78</v>
      </c>
    </row>
    <row r="10" spans="1:7" x14ac:dyDescent="0.4">
      <c r="A10" t="s">
        <v>79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43"/>
  <sheetViews>
    <sheetView workbookViewId="0">
      <pane xSplit="1" topLeftCell="B1" activePane="topRight" state="frozen"/>
      <selection pane="topRight" activeCell="A2" sqref="A2:A14"/>
    </sheetView>
  </sheetViews>
  <sheetFormatPr baseColWidth="10" defaultRowHeight="14.6" x14ac:dyDescent="0.4"/>
  <cols>
    <col min="2" max="2" width="11.84375" style="1" customWidth="1"/>
    <col min="3" max="43" width="11.3828125" customWidth="1"/>
  </cols>
  <sheetData>
    <row r="1" spans="1:44" x14ac:dyDescent="0.4">
      <c r="C1">
        <f>($AR2+RenteEtPerformance!$B$3)*(RenteEtPerformance!$B$4)</f>
        <v>31.872000000000003</v>
      </c>
      <c r="D1">
        <v>261</v>
      </c>
    </row>
    <row r="2" spans="1:44" x14ac:dyDescent="0.4">
      <c r="A2" t="s">
        <v>4</v>
      </c>
      <c r="B2" s="1">
        <f>ROUNDDOWN(RenteEtPerformance!$B$2*(1-RenteEtPerformance!$B$7),0)*RenteEtPerformance!$B$4*(1-RenteEtPerformance!$B$6)</f>
        <v>796.80000000000007</v>
      </c>
      <c r="AR2" s="2">
        <f>SUM(B2:AP2)</f>
        <v>796.80000000000007</v>
      </c>
    </row>
    <row r="3" spans="1:44" x14ac:dyDescent="0.4">
      <c r="A3" t="s">
        <v>24</v>
      </c>
      <c r="B3" s="1">
        <f>B2*(1+RenteEtPerformance!$B$5)</f>
        <v>828.67200000000014</v>
      </c>
      <c r="C3" s="1">
        <f>ROUNDDOWN(($AR2+RenteEtPerformance!$B$3)*(1-RenteEtPerformance!$B$7),0)*RenteEtPerformance!$B$4*(1-RenteEtPerformance!$B$6)</f>
        <v>31.720000000000002</v>
      </c>
      <c r="AR3" s="2">
        <f t="shared" ref="AR3:AR42" si="0">SUM(B3:AP3)</f>
        <v>860.39200000000017</v>
      </c>
    </row>
    <row r="4" spans="1:44" x14ac:dyDescent="0.4">
      <c r="A4" t="s">
        <v>6</v>
      </c>
      <c r="B4" s="1">
        <f>B3*(1+RenteEtPerformance!$B$5)</f>
        <v>861.81888000000015</v>
      </c>
      <c r="C4" s="1">
        <f>C3*(1+RenteEtPerformance!$B$5)</f>
        <v>32.988800000000005</v>
      </c>
      <c r="D4" s="1">
        <f>ROUNDDOWN(($AR3+RenteEtPerformance!$B$3)*(1-RenteEtPerformance!$B$7),0)*RenteEtPerformance!$B$4*(1-RenteEtPerformance!$B$6)</f>
        <v>34.24</v>
      </c>
      <c r="AR4" s="2">
        <f t="shared" si="0"/>
        <v>929.04768000000013</v>
      </c>
    </row>
    <row r="5" spans="1:44" x14ac:dyDescent="0.4">
      <c r="A5" t="s">
        <v>7</v>
      </c>
      <c r="B5" s="1">
        <f>B4*(1+RenteEtPerformance!$B$5)</f>
        <v>896.2916352000002</v>
      </c>
      <c r="C5" s="1">
        <f>C4*(1+RenteEtPerformance!$B$5)</f>
        <v>34.308352000000006</v>
      </c>
      <c r="D5" s="1">
        <f>D4*(1+RenteEtPerformance!$B$5)</f>
        <v>35.6096</v>
      </c>
      <c r="E5" s="1">
        <f>ROUNDDOWN(($AR4+RenteEtPerformance!$B$3)*(1-RenteEtPerformance!$B$7),0)*RenteEtPerformance!$B$4*(1-RenteEtPerformance!$B$6)</f>
        <v>37</v>
      </c>
      <c r="AR5" s="2">
        <f t="shared" si="0"/>
        <v>1003.2095872000002</v>
      </c>
    </row>
    <row r="6" spans="1:44" x14ac:dyDescent="0.4">
      <c r="A6" t="s">
        <v>8</v>
      </c>
      <c r="B6" s="1">
        <f>B5*(1+RenteEtPerformance!$B$5)</f>
        <v>932.14330060800023</v>
      </c>
      <c r="C6">
        <f>C5*(1+RenteEtPerformance!$B$5)</f>
        <v>35.680686080000008</v>
      </c>
      <c r="D6" s="1">
        <f>D5*(1+RenteEtPerformance!$B$5)</f>
        <v>37.033984000000004</v>
      </c>
      <c r="E6" s="1">
        <f>E5*(1+RenteEtPerformance!$B$5)</f>
        <v>38.480000000000004</v>
      </c>
      <c r="F6" s="1">
        <f>ROUNDDOWN(($AR5+RenteEtPerformance!$B$3)*(1-RenteEtPerformance!$B$7),0)*RenteEtPerformance!$B$4*(1-RenteEtPerformance!$B$6)</f>
        <v>39.96</v>
      </c>
      <c r="AR6" s="2">
        <f t="shared" si="0"/>
        <v>1083.2979706880003</v>
      </c>
    </row>
    <row r="7" spans="1:44" x14ac:dyDescent="0.4">
      <c r="A7" t="s">
        <v>9</v>
      </c>
      <c r="B7" s="1">
        <f>B6*(1+RenteEtPerformance!$B$5)</f>
        <v>969.42903263232029</v>
      </c>
      <c r="C7">
        <f>C6*(1+RenteEtPerformance!$B$5)</f>
        <v>37.107913523200011</v>
      </c>
      <c r="D7" s="1">
        <f>D6*(1+RenteEtPerformance!$B$5)</f>
        <v>38.515343360000003</v>
      </c>
      <c r="E7" s="1">
        <f>E6*(1+RenteEtPerformance!$B$5)</f>
        <v>40.019200000000005</v>
      </c>
      <c r="F7" s="1">
        <f>F6*(1+RenteEtPerformance!$B$5)</f>
        <v>41.558399999999999</v>
      </c>
      <c r="G7" s="1">
        <f>ROUNDDOWN(($AR6+RenteEtPerformance!$B$3)*(1-RenteEtPerformance!$B$7),0)*RenteEtPerformance!$B$4*(1-RenteEtPerformance!$B$6)</f>
        <v>43.12</v>
      </c>
      <c r="AR7" s="2">
        <f t="shared" si="0"/>
        <v>1169.7498895155202</v>
      </c>
    </row>
    <row r="8" spans="1:44" x14ac:dyDescent="0.4">
      <c r="A8" t="s">
        <v>10</v>
      </c>
      <c r="B8" s="1">
        <f>B7*(1+RenteEtPerformance!$B$5)</f>
        <v>1008.2061939376131</v>
      </c>
      <c r="C8">
        <f>C7*(1+RenteEtPerformance!$B$5)</f>
        <v>38.59223006412801</v>
      </c>
      <c r="D8" s="1">
        <f>D7*(1+RenteEtPerformance!$B$5)</f>
        <v>40.055957094400007</v>
      </c>
      <c r="E8" s="1">
        <f>E7*(1+RenteEtPerformance!$B$5)</f>
        <v>41.619968000000007</v>
      </c>
      <c r="F8" s="1">
        <f>F7*(1+RenteEtPerformance!$B$5)</f>
        <v>43.220736000000002</v>
      </c>
      <c r="G8" s="1">
        <f>G7*(1+RenteEtPerformance!$B$5)</f>
        <v>44.844799999999999</v>
      </c>
      <c r="H8" s="1">
        <f>ROUNDDOWN(($AR7+RenteEtPerformance!$B$3)*(1-RenteEtPerformance!$B$7),0)*RenteEtPerformance!$B$4*(1-RenteEtPerformance!$B$6)</f>
        <v>46.6</v>
      </c>
      <c r="AR8" s="2">
        <f t="shared" si="0"/>
        <v>1263.1398850961409</v>
      </c>
    </row>
    <row r="9" spans="1:44" x14ac:dyDescent="0.4">
      <c r="A9" t="s">
        <v>11</v>
      </c>
      <c r="B9" s="1">
        <f>B8*(1+RenteEtPerformance!$B$5)</f>
        <v>1048.5344416951177</v>
      </c>
      <c r="C9">
        <f>C8*(1+RenteEtPerformance!$B$5)</f>
        <v>40.135919266693129</v>
      </c>
      <c r="D9" s="1">
        <f>D8*(1+RenteEtPerformance!$B$5)</f>
        <v>41.658195378176011</v>
      </c>
      <c r="E9" s="1">
        <f>E8*(1+RenteEtPerformance!$B$5)</f>
        <v>43.284766720000007</v>
      </c>
      <c r="F9" s="1">
        <f>F8*(1+RenteEtPerformance!$B$5)</f>
        <v>44.949565440000001</v>
      </c>
      <c r="G9" s="1">
        <f>G8*(1+RenteEtPerformance!$B$5)</f>
        <v>46.638592000000003</v>
      </c>
      <c r="H9" s="1">
        <f>H8*(1+RenteEtPerformance!$B$5)</f>
        <v>48.464000000000006</v>
      </c>
      <c r="I9" s="1">
        <f>ROUNDDOWN(($AR8+RenteEtPerformance!$B$3)*(1-RenteEtPerformance!$B$7),0)*RenteEtPerformance!$B$4*(1-RenteEtPerformance!$B$6)</f>
        <v>50.32</v>
      </c>
      <c r="AR9" s="2">
        <f t="shared" si="0"/>
        <v>1363.985480499987</v>
      </c>
    </row>
    <row r="10" spans="1:44" x14ac:dyDescent="0.4">
      <c r="A10" t="s">
        <v>12</v>
      </c>
      <c r="B10" s="1">
        <f>B9*(1+RenteEtPerformance!$B$5)</f>
        <v>1090.4758193629225</v>
      </c>
      <c r="C10">
        <f>C9*(1+RenteEtPerformance!$B$5)</f>
        <v>41.741356037360859</v>
      </c>
      <c r="D10" s="1">
        <f>D9*(1+RenteEtPerformance!$B$5)</f>
        <v>43.324523193303051</v>
      </c>
      <c r="E10" s="1">
        <f>E9*(1+RenteEtPerformance!$B$5)</f>
        <v>45.016157388800011</v>
      </c>
      <c r="F10" s="1">
        <f>F9*(1+RenteEtPerformance!$B$5)</f>
        <v>46.7475480576</v>
      </c>
      <c r="G10" s="1">
        <f>G9*(1+RenteEtPerformance!$B$5)</f>
        <v>48.504135680000005</v>
      </c>
      <c r="H10" s="1">
        <f>H9*(1+RenteEtPerformance!$B$5)</f>
        <v>50.402560000000008</v>
      </c>
      <c r="I10" s="1">
        <f>I9*(1+RenteEtPerformance!$B$5)</f>
        <v>52.332799999999999</v>
      </c>
      <c r="J10" s="1">
        <f>ROUNDDOWN(($AR9+RenteEtPerformance!$B$3)*(1-RenteEtPerformance!$B$7),0)*RenteEtPerformance!$B$4*(1-RenteEtPerformance!$B$6)</f>
        <v>54.32</v>
      </c>
      <c r="AR10" s="2">
        <f t="shared" si="0"/>
        <v>1472.8648997199862</v>
      </c>
    </row>
    <row r="11" spans="1:44" x14ac:dyDescent="0.4">
      <c r="A11" t="s">
        <v>13</v>
      </c>
      <c r="B11" s="1">
        <f>B10*(1+RenteEtPerformance!$B$5)</f>
        <v>1134.0948521374394</v>
      </c>
      <c r="C11">
        <f>C10*(1+RenteEtPerformance!$B$5)</f>
        <v>43.411010278855294</v>
      </c>
      <c r="D11" s="1">
        <f>D10*(1+RenteEtPerformance!$B$5)</f>
        <v>45.057504121035173</v>
      </c>
      <c r="E11" s="1">
        <f>E10*(1+RenteEtPerformance!$B$5)</f>
        <v>46.81680368435201</v>
      </c>
      <c r="F11" s="1">
        <f>F10*(1+RenteEtPerformance!$B$5)</f>
        <v>48.617449979904002</v>
      </c>
      <c r="G11" s="1">
        <f>G10*(1+RenteEtPerformance!$B$5)</f>
        <v>50.444301107200005</v>
      </c>
      <c r="H11" s="1">
        <f>H10*(1+RenteEtPerformance!$B$5)</f>
        <v>52.418662400000009</v>
      </c>
      <c r="I11" s="1">
        <f>I10*(1+RenteEtPerformance!$B$5)</f>
        <v>54.426112000000003</v>
      </c>
      <c r="J11" s="1">
        <f>J10*(1+RenteEtPerformance!$B$5)</f>
        <v>56.492800000000003</v>
      </c>
      <c r="K11" s="1">
        <f>ROUNDDOWN(($AR10+RenteEtPerformance!$B$3)*(1-RenteEtPerformance!$B$7),0)*RenteEtPerformance!$B$4*(1-RenteEtPerformance!$B$6)</f>
        <v>58.64</v>
      </c>
      <c r="AR11" s="2">
        <f t="shared" si="0"/>
        <v>1590.4194957087859</v>
      </c>
    </row>
    <row r="12" spans="1:44" x14ac:dyDescent="0.4">
      <c r="A12" t="s">
        <v>14</v>
      </c>
      <c r="B12" s="1">
        <f>B11*(1+RenteEtPerformance!$B$5)</f>
        <v>1179.458646222937</v>
      </c>
      <c r="C12">
        <f>C11*(1+RenteEtPerformance!$B$5)</f>
        <v>45.147450690009507</v>
      </c>
      <c r="D12" s="1">
        <f>D11*(1+RenteEtPerformance!$B$5)</f>
        <v>46.859804285876578</v>
      </c>
      <c r="E12" s="1">
        <f>E11*(1+RenteEtPerformance!$B$5)</f>
        <v>48.689475831726092</v>
      </c>
      <c r="F12" s="1">
        <f>F11*(1+RenteEtPerformance!$B$5)</f>
        <v>50.56214797910016</v>
      </c>
      <c r="G12" s="1">
        <f>G11*(1+RenteEtPerformance!$B$5)</f>
        <v>52.462073151488006</v>
      </c>
      <c r="H12" s="1">
        <f>H11*(1+RenteEtPerformance!$B$5)</f>
        <v>54.515408896000011</v>
      </c>
      <c r="I12" s="1">
        <f>I11*(1+RenteEtPerformance!$B$5)</f>
        <v>56.603156480000003</v>
      </c>
      <c r="J12" s="1">
        <f>J11*(1+RenteEtPerformance!$B$5)</f>
        <v>58.752512000000003</v>
      </c>
      <c r="K12" s="1">
        <f>K11*(1+RenteEtPerformance!$B$5)</f>
        <v>60.985600000000005</v>
      </c>
      <c r="L12" s="1">
        <f>ROUNDDOWN(($AR11+RenteEtPerformance!$B$3)*(1-RenteEtPerformance!$B$7),0)*RenteEtPerformance!$B$4*(1-RenteEtPerformance!$B$6)</f>
        <v>63.36</v>
      </c>
      <c r="AR12" s="2">
        <f t="shared" si="0"/>
        <v>1717.3962755371374</v>
      </c>
    </row>
    <row r="13" spans="1:44" x14ac:dyDescent="0.4">
      <c r="A13" t="s">
        <v>15</v>
      </c>
      <c r="B13" s="1">
        <f>B12*(1+RenteEtPerformance!$B$5)</f>
        <v>1226.6369920718546</v>
      </c>
      <c r="C13">
        <f>C12*(1+RenteEtPerformance!$B$5)</f>
        <v>46.953348717609892</v>
      </c>
      <c r="D13" s="1">
        <f>D12*(1+RenteEtPerformance!$B$5)</f>
        <v>48.73419645731164</v>
      </c>
      <c r="E13" s="1">
        <f>E12*(1+RenteEtPerformance!$B$5)</f>
        <v>50.637054864995136</v>
      </c>
      <c r="F13" s="1">
        <f>F12*(1+RenteEtPerformance!$B$5)</f>
        <v>52.584633898264165</v>
      </c>
      <c r="G13" s="1">
        <f>G12*(1+RenteEtPerformance!$B$5)</f>
        <v>54.560556077547531</v>
      </c>
      <c r="H13" s="1">
        <f>H12*(1+RenteEtPerformance!$B$5)</f>
        <v>56.696025251840013</v>
      </c>
      <c r="I13" s="1">
        <f>I12*(1+RenteEtPerformance!$B$5)</f>
        <v>58.867282739200007</v>
      </c>
      <c r="J13" s="1">
        <f>J12*(1+RenteEtPerformance!$B$5)</f>
        <v>61.102612480000005</v>
      </c>
      <c r="K13" s="1">
        <f>K12*(1+RenteEtPerformance!$B$5)</f>
        <v>63.425024000000008</v>
      </c>
      <c r="L13" s="1">
        <f>L12*(1+RenteEtPerformance!$B$5)</f>
        <v>65.894400000000005</v>
      </c>
      <c r="M13" s="1">
        <f>ROUNDDOWN(($AR12+RenteEtPerformance!$B$3)*(1-RenteEtPerformance!$B$7),0)*RenteEtPerformance!$B$4*(1-RenteEtPerformance!$B$6)</f>
        <v>68.400000000000006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">
        <f t="shared" si="0"/>
        <v>1854.4921265586229</v>
      </c>
    </row>
    <row r="14" spans="1:44" x14ac:dyDescent="0.4">
      <c r="A14" t="s">
        <v>16</v>
      </c>
      <c r="B14" s="1">
        <f>B13*(1+RenteEtPerformance!$B$5)</f>
        <v>1275.7024717547288</v>
      </c>
      <c r="C14">
        <f>C13*(1+RenteEtPerformance!$B$5)</f>
        <v>48.831482666314287</v>
      </c>
      <c r="D14" s="1">
        <f>D13*(1+RenteEtPerformance!$B$5)</f>
        <v>50.683564315604109</v>
      </c>
      <c r="E14" s="1">
        <f>E13*(1+RenteEtPerformance!$B$5)</f>
        <v>52.662537059594946</v>
      </c>
      <c r="F14" s="1">
        <f>F13*(1+RenteEtPerformance!$B$5)</f>
        <v>54.688019254194735</v>
      </c>
      <c r="G14" s="1">
        <f>G13*(1+RenteEtPerformance!$B$5)</f>
        <v>56.742978320649435</v>
      </c>
      <c r="H14" s="1">
        <f>H13*(1+RenteEtPerformance!$B$5)</f>
        <v>58.963866261913616</v>
      </c>
      <c r="I14" s="1">
        <f>I13*(1+RenteEtPerformance!$B$5)</f>
        <v>61.221974048768011</v>
      </c>
      <c r="J14" s="1">
        <f>J13*(1+RenteEtPerformance!$B$5)</f>
        <v>63.546716979200006</v>
      </c>
      <c r="K14" s="1">
        <f>K13*(1+RenteEtPerformance!$B$5)</f>
        <v>65.962024960000008</v>
      </c>
      <c r="L14" s="1">
        <f>L13*(1+RenteEtPerformance!$B$5)</f>
        <v>68.530176000000012</v>
      </c>
      <c r="M14" s="1">
        <f>M13*(1+RenteEtPerformance!$B$5)</f>
        <v>71.13600000000001</v>
      </c>
      <c r="N14" s="1">
        <f>ROUNDDOWN(($AR13+RenteEtPerformance!$B$3)*(1-RenteEtPerformance!$B$7),0)*RenteEtPerformance!$B$4*(1-RenteEtPerformance!$B$6)</f>
        <v>73.88</v>
      </c>
      <c r="AR14" s="2">
        <f t="shared" si="0"/>
        <v>2002.5518116209682</v>
      </c>
    </row>
    <row r="15" spans="1:44" x14ac:dyDescent="0.4">
      <c r="A15" t="s">
        <v>17</v>
      </c>
      <c r="B15" s="1">
        <f>B14*(1+RenteEtPerformance!$B$5)</f>
        <v>1326.7305706249181</v>
      </c>
      <c r="C15">
        <f>C14*(1+RenteEtPerformance!$B$5)</f>
        <v>50.784741972966863</v>
      </c>
      <c r="D15" s="1">
        <f>D14*(1+RenteEtPerformance!$B$5)</f>
        <v>52.710906888228273</v>
      </c>
      <c r="E15" s="1">
        <f>E14*(1+RenteEtPerformance!$B$5)</f>
        <v>54.769038541978745</v>
      </c>
      <c r="F15" s="1">
        <f>F14*(1+RenteEtPerformance!$B$5)</f>
        <v>56.875540024362529</v>
      </c>
      <c r="G15" s="1">
        <f>G14*(1+RenteEtPerformance!$B$5)</f>
        <v>59.012697453475411</v>
      </c>
      <c r="H15" s="1">
        <f>H14*(1+RenteEtPerformance!$B$5)</f>
        <v>61.322420912390164</v>
      </c>
      <c r="I15" s="1">
        <f>I14*(1+RenteEtPerformance!$B$5)</f>
        <v>63.670853010718737</v>
      </c>
      <c r="J15" s="1">
        <f>J14*(1+RenteEtPerformance!$B$5)</f>
        <v>66.088585658368004</v>
      </c>
      <c r="K15" s="1">
        <f>K14*(1+RenteEtPerformance!$B$5)</f>
        <v>68.600505958400007</v>
      </c>
      <c r="L15" s="1">
        <f>L14*(1+RenteEtPerformance!$B$5)</f>
        <v>71.271383040000018</v>
      </c>
      <c r="M15" s="1">
        <f>M14*(1+RenteEtPerformance!$B$5)</f>
        <v>73.981440000000006</v>
      </c>
      <c r="N15" s="1">
        <f>N14*(1+RenteEtPerformance!$B$5)</f>
        <v>76.8352</v>
      </c>
      <c r="O15" s="1">
        <f>ROUNDDOWN(($AR14+RenteEtPerformance!$B$3)*(1-RenteEtPerformance!$B$7),0)*RenteEtPerformance!$B$4*(1-RenteEtPerformance!$B$6)</f>
        <v>79.760000000000005</v>
      </c>
      <c r="AR15" s="2">
        <f t="shared" si="0"/>
        <v>2162.4138840858072</v>
      </c>
    </row>
    <row r="16" spans="1:44" x14ac:dyDescent="0.4">
      <c r="A16" t="s">
        <v>18</v>
      </c>
      <c r="B16" s="1">
        <f>B15*(1+RenteEtPerformance!$B$5)</f>
        <v>1379.7997934499149</v>
      </c>
      <c r="C16">
        <f>C15*(1+RenteEtPerformance!$B$5)</f>
        <v>52.816131651885541</v>
      </c>
      <c r="D16" s="1">
        <f>D15*(1+RenteEtPerformance!$B$5)</f>
        <v>54.819343163757402</v>
      </c>
      <c r="E16" s="1">
        <f>E15*(1+RenteEtPerformance!$B$5)</f>
        <v>56.959800083657896</v>
      </c>
      <c r="F16" s="1">
        <f>F15*(1+RenteEtPerformance!$B$5)</f>
        <v>59.150561625337033</v>
      </c>
      <c r="G16" s="1">
        <f>G15*(1+RenteEtPerformance!$B$5)</f>
        <v>61.37320535161443</v>
      </c>
      <c r="H16" s="1">
        <f>H15*(1+RenteEtPerformance!$B$5)</f>
        <v>63.775317748885776</v>
      </c>
      <c r="I16" s="1">
        <f>I15*(1+RenteEtPerformance!$B$5)</f>
        <v>66.217687131147486</v>
      </c>
      <c r="J16" s="1">
        <f>J15*(1+RenteEtPerformance!$B$5)</f>
        <v>68.73212908470272</v>
      </c>
      <c r="K16" s="1">
        <f>K15*(1+RenteEtPerformance!$B$5)</f>
        <v>71.344526196736012</v>
      </c>
      <c r="L16" s="1">
        <f>L15*(1+RenteEtPerformance!$B$5)</f>
        <v>74.122238361600026</v>
      </c>
      <c r="M16" s="1">
        <f>M15*(1+RenteEtPerformance!$B$5)</f>
        <v>76.940697600000007</v>
      </c>
      <c r="N16" s="1">
        <f>N15*(1+RenteEtPerformance!$B$5)</f>
        <v>79.908608000000001</v>
      </c>
      <c r="O16" s="1">
        <f>O15*(1+RenteEtPerformance!$B$5)</f>
        <v>82.950400000000002</v>
      </c>
      <c r="P16" s="1">
        <f>ROUNDDOWN(($AR15+RenteEtPerformance!$B$3)*(1-RenteEtPerformance!$B$7),0)*RenteEtPerformance!$B$4*(1-RenteEtPerformance!$B$6)</f>
        <v>86.12</v>
      </c>
      <c r="AR16" s="2">
        <f t="shared" si="0"/>
        <v>2335.0304394492396</v>
      </c>
    </row>
    <row r="17" spans="1:44" x14ac:dyDescent="0.4">
      <c r="A17" t="s">
        <v>19</v>
      </c>
      <c r="B17" s="1">
        <f>B16*(1+RenteEtPerformance!$B$5)</f>
        <v>1434.9917851879115</v>
      </c>
      <c r="C17">
        <f>C16*(1+RenteEtPerformance!$B$5)</f>
        <v>54.928776917960967</v>
      </c>
      <c r="D17" s="1">
        <f>D16*(1+RenteEtPerformance!$B$5)</f>
        <v>57.012116890307702</v>
      </c>
      <c r="E17" s="1">
        <f>E16*(1+RenteEtPerformance!$B$5)</f>
        <v>59.238192087004215</v>
      </c>
      <c r="F17" s="1">
        <f>F16*(1+RenteEtPerformance!$B$5)</f>
        <v>61.51658409035052</v>
      </c>
      <c r="G17" s="1">
        <f>G16*(1+RenteEtPerformance!$B$5)</f>
        <v>63.828133565679011</v>
      </c>
      <c r="H17" s="1">
        <f>H16*(1+RenteEtPerformance!$B$5)</f>
        <v>66.326330458841213</v>
      </c>
      <c r="I17" s="1">
        <f>I16*(1+RenteEtPerformance!$B$5)</f>
        <v>68.866394616393393</v>
      </c>
      <c r="J17" s="1">
        <f>J16*(1+RenteEtPerformance!$B$5)</f>
        <v>71.481414248090829</v>
      </c>
      <c r="K17" s="1">
        <f>K16*(1+RenteEtPerformance!$B$5)</f>
        <v>74.198307244605459</v>
      </c>
      <c r="L17" s="1">
        <f>L16*(1+RenteEtPerformance!$B$5)</f>
        <v>77.087127896064032</v>
      </c>
      <c r="M17" s="1">
        <f>M16*(1+RenteEtPerformance!$B$5)</f>
        <v>80.018325504000003</v>
      </c>
      <c r="N17" s="1">
        <f>N16*(1+RenteEtPerformance!$B$5)</f>
        <v>83.10495232000001</v>
      </c>
      <c r="O17" s="1">
        <f>O16*(1+RenteEtPerformance!$B$5)</f>
        <v>86.268416000000002</v>
      </c>
      <c r="P17" s="1">
        <f>P16*(1+RenteEtPerformance!$B$5)</f>
        <v>89.564800000000005</v>
      </c>
      <c r="Q17" s="1">
        <f>ROUNDDOWN(($AR16+RenteEtPerformance!$B$3)*(1-RenteEtPerformance!$B$7),0)*RenteEtPerformance!$B$4*(1-RenteEtPerformance!$B$6)</f>
        <v>93</v>
      </c>
      <c r="AR17" s="2">
        <f t="shared" si="0"/>
        <v>2521.431657027209</v>
      </c>
    </row>
    <row r="18" spans="1:44" x14ac:dyDescent="0.4">
      <c r="A18" t="s">
        <v>20</v>
      </c>
      <c r="B18" s="1">
        <f>B17*(1+RenteEtPerformance!$B$5)</f>
        <v>1492.3914565954281</v>
      </c>
      <c r="C18">
        <f>C17*(1+RenteEtPerformance!$B$5)</f>
        <v>57.125927994679408</v>
      </c>
      <c r="D18" s="1">
        <f>D17*(1+RenteEtPerformance!$B$5)</f>
        <v>59.292601565920009</v>
      </c>
      <c r="E18" s="1">
        <f>E17*(1+RenteEtPerformance!$B$5)</f>
        <v>61.607719770484387</v>
      </c>
      <c r="F18" s="1">
        <f>F17*(1+RenteEtPerformance!$B$5)</f>
        <v>63.977247453964544</v>
      </c>
      <c r="G18" s="1">
        <f>G17*(1+RenteEtPerformance!$B$5)</f>
        <v>66.381258908306179</v>
      </c>
      <c r="H18" s="1">
        <f>H17*(1+RenteEtPerformance!$B$5)</f>
        <v>68.979383677194861</v>
      </c>
      <c r="I18" s="1">
        <f>I17*(1+RenteEtPerformance!$B$5)</f>
        <v>71.621050401049132</v>
      </c>
      <c r="J18" s="1">
        <f>J17*(1+RenteEtPerformance!$B$5)</f>
        <v>74.340670818014459</v>
      </c>
      <c r="K18" s="1">
        <f>K17*(1+RenteEtPerformance!$B$5)</f>
        <v>77.166239534389675</v>
      </c>
      <c r="L18" s="1">
        <f>L17*(1+RenteEtPerformance!$B$5)</f>
        <v>80.170613011906596</v>
      </c>
      <c r="M18" s="1">
        <f>M17*(1+RenteEtPerformance!$B$5)</f>
        <v>83.219058524160005</v>
      </c>
      <c r="N18" s="1">
        <f>N17*(1+RenteEtPerformance!$B$5)</f>
        <v>86.429150412800013</v>
      </c>
      <c r="O18" s="1">
        <f>O17*(1+RenteEtPerformance!$B$5)</f>
        <v>89.719152640000004</v>
      </c>
      <c r="P18" s="1">
        <f>P17*(1+RenteEtPerformance!$B$5)</f>
        <v>93.147392000000011</v>
      </c>
      <c r="Q18" s="1">
        <f>Q17*(1+RenteEtPerformance!$B$5)</f>
        <v>96.72</v>
      </c>
      <c r="R18" s="1">
        <f>ROUNDDOWN(($AR17+RenteEtPerformance!$B$3)*(1-RenteEtPerformance!$B$7),0)*RenteEtPerformance!$B$4*(1-RenteEtPerformance!$B$6)</f>
        <v>100.44</v>
      </c>
      <c r="AR18" s="2">
        <f t="shared" si="0"/>
        <v>2722.728923308297</v>
      </c>
    </row>
    <row r="19" spans="1:44" x14ac:dyDescent="0.4">
      <c r="A19" t="s">
        <v>21</v>
      </c>
      <c r="B19" s="1">
        <f>B18*(1+RenteEtPerformance!$B$5)</f>
        <v>1552.0871148592453</v>
      </c>
      <c r="C19">
        <f>C18*(1+RenteEtPerformance!$B$5)</f>
        <v>59.410965114466585</v>
      </c>
      <c r="D19" s="1">
        <f>D18*(1+RenteEtPerformance!$B$5)</f>
        <v>61.664305628556811</v>
      </c>
      <c r="E19" s="1">
        <f>E18*(1+RenteEtPerformance!$B$5)</f>
        <v>64.072028561303767</v>
      </c>
      <c r="F19" s="1">
        <f>F18*(1+RenteEtPerformance!$B$5)</f>
        <v>66.536337352123127</v>
      </c>
      <c r="G19" s="1">
        <f>G18*(1+RenteEtPerformance!$B$5)</f>
        <v>69.036509264638426</v>
      </c>
      <c r="H19" s="1">
        <f>H18*(1+RenteEtPerformance!$B$5)</f>
        <v>71.738559024282651</v>
      </c>
      <c r="I19" s="1">
        <f>I18*(1+RenteEtPerformance!$B$5)</f>
        <v>74.485892417091094</v>
      </c>
      <c r="J19" s="1">
        <f>J18*(1+RenteEtPerformance!$B$5)</f>
        <v>77.314297650735043</v>
      </c>
      <c r="K19" s="1">
        <f>K18*(1+RenteEtPerformance!$B$5)</f>
        <v>80.252889115765271</v>
      </c>
      <c r="L19" s="1">
        <f>L18*(1+RenteEtPerformance!$B$5)</f>
        <v>83.377437532382856</v>
      </c>
      <c r="M19" s="1">
        <f>M18*(1+RenteEtPerformance!$B$5)</f>
        <v>86.547820865126411</v>
      </c>
      <c r="N19" s="1">
        <f>N18*(1+RenteEtPerformance!$B$5)</f>
        <v>89.886316429312018</v>
      </c>
      <c r="O19" s="1">
        <f>O18*(1+RenteEtPerformance!$B$5)</f>
        <v>93.307918745600006</v>
      </c>
      <c r="P19" s="1">
        <f>P18*(1+RenteEtPerformance!$B$5)</f>
        <v>96.873287680000018</v>
      </c>
      <c r="Q19" s="1">
        <f>Q18*(1+RenteEtPerformance!$B$5)</f>
        <v>100.58880000000001</v>
      </c>
      <c r="R19" s="1">
        <f>R18*(1+RenteEtPerformance!$B$5)</f>
        <v>104.4576</v>
      </c>
      <c r="S19" s="1">
        <f>ROUNDDOWN(($AR18+RenteEtPerformance!$B$3)*(1-RenteEtPerformance!$B$7),0)*RenteEtPerformance!$B$4*(1-RenteEtPerformance!$B$6)</f>
        <v>108.44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2">
        <f t="shared" si="0"/>
        <v>2940.0780802406298</v>
      </c>
    </row>
    <row r="20" spans="1:44" x14ac:dyDescent="0.4">
      <c r="A20" t="s">
        <v>22</v>
      </c>
      <c r="B20" s="1">
        <f>B19*(1+RenteEtPerformance!$B$5)</f>
        <v>1614.1705994536151</v>
      </c>
      <c r="C20">
        <f>C19*(1+RenteEtPerformance!$B$5)</f>
        <v>61.787403719045251</v>
      </c>
      <c r="D20" s="1">
        <f>D19*(1+RenteEtPerformance!$B$5)</f>
        <v>64.13087785369909</v>
      </c>
      <c r="E20" s="1">
        <f>E19*(1+RenteEtPerformance!$B$5)</f>
        <v>66.634909703755923</v>
      </c>
      <c r="F20" s="1">
        <f>F19*(1+RenteEtPerformance!$B$5)</f>
        <v>69.197790846208051</v>
      </c>
      <c r="G20" s="1">
        <f>G19*(1+RenteEtPerformance!$B$5)</f>
        <v>71.797969635223964</v>
      </c>
      <c r="H20" s="1">
        <f>H19*(1+RenteEtPerformance!$B$5)</f>
        <v>74.60810138525396</v>
      </c>
      <c r="I20" s="1">
        <f>I19*(1+RenteEtPerformance!$B$5)</f>
        <v>77.465328113774746</v>
      </c>
      <c r="J20" s="1">
        <f>J19*(1+RenteEtPerformance!$B$5)</f>
        <v>80.406869556764448</v>
      </c>
      <c r="K20" s="1">
        <f>K19*(1+RenteEtPerformance!$B$5)</f>
        <v>83.463004680395883</v>
      </c>
      <c r="L20" s="1">
        <f>L19*(1+RenteEtPerformance!$B$5)</f>
        <v>86.712535033678179</v>
      </c>
      <c r="M20" s="1">
        <f>M19*(1+RenteEtPerformance!$B$5)</f>
        <v>90.00973369973147</v>
      </c>
      <c r="N20" s="1">
        <f>N19*(1+RenteEtPerformance!$B$5)</f>
        <v>93.481769086484505</v>
      </c>
      <c r="O20" s="1">
        <f>O19*(1+RenteEtPerformance!$B$5)</f>
        <v>97.040235495424014</v>
      </c>
      <c r="P20" s="1">
        <f>P19*(1+RenteEtPerformance!$B$5)</f>
        <v>100.74821918720002</v>
      </c>
      <c r="Q20" s="1">
        <f>Q19*(1+RenteEtPerformance!$B$5)</f>
        <v>104.61235200000002</v>
      </c>
      <c r="R20" s="1">
        <f>R19*(1+RenteEtPerformance!$B$5)</f>
        <v>108.635904</v>
      </c>
      <c r="S20" s="1">
        <f>S19*(1+RenteEtPerformance!$B$5)</f>
        <v>112.77760000000001</v>
      </c>
      <c r="T20" s="1">
        <f>ROUNDDOWN(($AR19+RenteEtPerformance!$B$3)*(1-RenteEtPerformance!$B$7),0)*RenteEtPerformance!$B$4*(1-RenteEtPerformance!$B$6)</f>
        <v>117.12</v>
      </c>
      <c r="AR20" s="2">
        <f t="shared" si="0"/>
        <v>3174.8012034502544</v>
      </c>
    </row>
    <row r="21" spans="1:44" x14ac:dyDescent="0.4">
      <c r="A21" t="s">
        <v>23</v>
      </c>
      <c r="B21" s="1">
        <f>B20*(1+RenteEtPerformance!$B$5)</f>
        <v>1678.7374234317597</v>
      </c>
      <c r="C21">
        <f>C20*(1+RenteEtPerformance!$B$5)</f>
        <v>64.25889986780706</v>
      </c>
      <c r="D21" s="1">
        <f>D20*(1+RenteEtPerformance!$B$5)</f>
        <v>66.696112967847057</v>
      </c>
      <c r="E21" s="1">
        <f>E20*(1+RenteEtPerformance!$B$5)</f>
        <v>69.300306091906165</v>
      </c>
      <c r="F21" s="1">
        <f>F20*(1+RenteEtPerformance!$B$5)</f>
        <v>71.965702480056379</v>
      </c>
      <c r="G21" s="1">
        <f>G20*(1+RenteEtPerformance!$B$5)</f>
        <v>74.66988842063293</v>
      </c>
      <c r="H21" s="1">
        <f>H20*(1+RenteEtPerformance!$B$5)</f>
        <v>77.592425440664115</v>
      </c>
      <c r="I21" s="1">
        <f>I20*(1+RenteEtPerformance!$B$5)</f>
        <v>80.563941238325739</v>
      </c>
      <c r="J21" s="1">
        <f>J20*(1+RenteEtPerformance!$B$5)</f>
        <v>83.623144339035022</v>
      </c>
      <c r="K21" s="1">
        <f>K20*(1+RenteEtPerformance!$B$5)</f>
        <v>86.801524867611718</v>
      </c>
      <c r="L21" s="1">
        <f>L20*(1+RenteEtPerformance!$B$5)</f>
        <v>90.181036435025305</v>
      </c>
      <c r="M21" s="1">
        <f>M20*(1+RenteEtPerformance!$B$5)</f>
        <v>93.610123047720734</v>
      </c>
      <c r="N21" s="1">
        <f>N20*(1+RenteEtPerformance!$B$5)</f>
        <v>97.221039849943892</v>
      </c>
      <c r="O21" s="1">
        <f>O20*(1+RenteEtPerformance!$B$5)</f>
        <v>100.92184491524098</v>
      </c>
      <c r="P21" s="1">
        <f>P20*(1+RenteEtPerformance!$B$5)</f>
        <v>104.77814795468802</v>
      </c>
      <c r="Q21" s="1">
        <f>Q20*(1+RenteEtPerformance!$B$5)</f>
        <v>108.79684608000002</v>
      </c>
      <c r="R21" s="1">
        <f>R20*(1+RenteEtPerformance!$B$5)</f>
        <v>112.98134016</v>
      </c>
      <c r="S21" s="1">
        <f>S20*(1+RenteEtPerformance!$B$5)</f>
        <v>117.28870400000001</v>
      </c>
      <c r="T21" s="1">
        <f>T20*(1+RenteEtPerformance!$B$5)</f>
        <v>121.80480000000001</v>
      </c>
      <c r="U21" s="1">
        <f>ROUNDDOWN(($AR20+RenteEtPerformance!$B$3)*(1-RenteEtPerformance!$B$7),0)*RenteEtPerformance!$B$4*(1-RenteEtPerformance!$B$6)</f>
        <v>126.48</v>
      </c>
      <c r="AR21" s="2">
        <f t="shared" si="0"/>
        <v>3428.273251588264</v>
      </c>
    </row>
    <row r="22" spans="1:44" x14ac:dyDescent="0.4">
      <c r="A22" t="s">
        <v>25</v>
      </c>
      <c r="B22" s="1">
        <f>B21*(1+RenteEtPerformance!$B$5)</f>
        <v>1745.8869203690301</v>
      </c>
      <c r="C22">
        <f>C21*(1+RenteEtPerformance!$B$5)</f>
        <v>66.829255862519346</v>
      </c>
      <c r="D22" s="1">
        <f>D21*(1+RenteEtPerformance!$B$5)</f>
        <v>69.363957486560935</v>
      </c>
      <c r="E22" s="1">
        <f>E21*(1+RenteEtPerformance!$B$5)</f>
        <v>72.072318335582409</v>
      </c>
      <c r="F22" s="1">
        <f>F21*(1+RenteEtPerformance!$B$5)</f>
        <v>74.844330579258639</v>
      </c>
      <c r="G22" s="1">
        <f>G21*(1+RenteEtPerformance!$B$5)</f>
        <v>77.656683957458256</v>
      </c>
      <c r="H22" s="1">
        <f>H21*(1+RenteEtPerformance!$B$5)</f>
        <v>80.696122458290688</v>
      </c>
      <c r="I22" s="1">
        <f>I21*(1+RenteEtPerformance!$B$5)</f>
        <v>83.78649888785877</v>
      </c>
      <c r="J22" s="1">
        <f>J21*(1+RenteEtPerformance!$B$5)</f>
        <v>86.968070112596422</v>
      </c>
      <c r="K22" s="1">
        <f>K21*(1+RenteEtPerformance!$B$5)</f>
        <v>90.273585862316196</v>
      </c>
      <c r="L22" s="1">
        <f>L21*(1+RenteEtPerformance!$B$5)</f>
        <v>93.788277892426322</v>
      </c>
      <c r="M22" s="1">
        <f>M21*(1+RenteEtPerformance!$B$5)</f>
        <v>97.354527969629572</v>
      </c>
      <c r="N22" s="1">
        <f>N21*(1+RenteEtPerformance!$B$5)</f>
        <v>101.10988144394165</v>
      </c>
      <c r="O22" s="1">
        <f>O21*(1+RenteEtPerformance!$B$5)</f>
        <v>104.95871871185062</v>
      </c>
      <c r="P22" s="1">
        <f>P21*(1+RenteEtPerformance!$B$5)</f>
        <v>108.96927387287555</v>
      </c>
      <c r="Q22" s="1">
        <f>Q21*(1+RenteEtPerformance!$B$5)</f>
        <v>113.14871992320003</v>
      </c>
      <c r="R22" s="1">
        <f>R21*(1+RenteEtPerformance!$B$5)</f>
        <v>117.5005937664</v>
      </c>
      <c r="S22" s="1">
        <f>S21*(1+RenteEtPerformance!$B$5)</f>
        <v>121.98025216000002</v>
      </c>
      <c r="T22" s="1">
        <f>T21*(1+RenteEtPerformance!$B$5)</f>
        <v>126.67699200000001</v>
      </c>
      <c r="U22" s="1">
        <f>U21*(1+RenteEtPerformance!$B$5)</f>
        <v>131.53920000000002</v>
      </c>
      <c r="V22" s="1">
        <f>ROUNDDOWN(($AR21+RenteEtPerformance!$B$3)*(1-RenteEtPerformance!$B$7),0)*RenteEtPerformance!$B$4*(1-RenteEtPerformance!$B$6)</f>
        <v>136.56</v>
      </c>
      <c r="AR22" s="2">
        <f t="shared" si="0"/>
        <v>3701.9641816517956</v>
      </c>
    </row>
    <row r="23" spans="1:44" x14ac:dyDescent="0.4">
      <c r="A23" t="s">
        <v>26</v>
      </c>
      <c r="B23" s="1">
        <f>B22*(1+RenteEtPerformance!$B$5)</f>
        <v>1815.7223971837914</v>
      </c>
      <c r="C23">
        <f>C22*(1+RenteEtPerformance!$B$5)</f>
        <v>69.50242609702012</v>
      </c>
      <c r="D23" s="1">
        <f>D22*(1+RenteEtPerformance!$B$5)</f>
        <v>72.138515786023376</v>
      </c>
      <c r="E23" s="1">
        <f>E22*(1+RenteEtPerformance!$B$5)</f>
        <v>74.955211069005713</v>
      </c>
      <c r="F23" s="1">
        <f>F22*(1+RenteEtPerformance!$B$5)</f>
        <v>77.838103802428989</v>
      </c>
      <c r="G23" s="1">
        <f>G22*(1+RenteEtPerformance!$B$5)</f>
        <v>80.762951315756595</v>
      </c>
      <c r="H23" s="1">
        <f>H22*(1+RenteEtPerformance!$B$5)</f>
        <v>83.923967356622313</v>
      </c>
      <c r="I23" s="1">
        <f>I22*(1+RenteEtPerformance!$B$5)</f>
        <v>87.137958843373127</v>
      </c>
      <c r="J23" s="1">
        <f>J22*(1+RenteEtPerformance!$B$5)</f>
        <v>90.446792917100282</v>
      </c>
      <c r="K23" s="1">
        <f>K22*(1+RenteEtPerformance!$B$5)</f>
        <v>93.88452929680885</v>
      </c>
      <c r="L23" s="1">
        <f>L22*(1+RenteEtPerformance!$B$5)</f>
        <v>97.539809008123385</v>
      </c>
      <c r="M23" s="1">
        <f>M22*(1+RenteEtPerformance!$B$5)</f>
        <v>101.24870908841476</v>
      </c>
      <c r="N23" s="1">
        <f>N22*(1+RenteEtPerformance!$B$5)</f>
        <v>105.15427670169932</v>
      </c>
      <c r="O23" s="1">
        <f>O22*(1+RenteEtPerformance!$B$5)</f>
        <v>109.15706746032465</v>
      </c>
      <c r="P23" s="1">
        <f>P22*(1+RenteEtPerformance!$B$5)</f>
        <v>113.32804482779058</v>
      </c>
      <c r="Q23" s="1">
        <f>Q22*(1+RenteEtPerformance!$B$5)</f>
        <v>117.67466872012804</v>
      </c>
      <c r="R23" s="1">
        <f>R22*(1+RenteEtPerformance!$B$5)</f>
        <v>122.200617517056</v>
      </c>
      <c r="S23" s="1">
        <f>S22*(1+RenteEtPerformance!$B$5)</f>
        <v>126.85946224640003</v>
      </c>
      <c r="T23" s="1">
        <f>T22*(1+RenteEtPerformance!$B$5)</f>
        <v>131.74407168000002</v>
      </c>
      <c r="U23" s="1">
        <f>U22*(1+RenteEtPerformance!$B$5)</f>
        <v>136.80076800000003</v>
      </c>
      <c r="V23" s="1">
        <f>V22*(1+RenteEtPerformance!$B$5)</f>
        <v>142.0224</v>
      </c>
      <c r="W23" s="1">
        <f>ROUNDDOWN(($AR22+RenteEtPerformance!$B$3)*(1-RenteEtPerformance!$B$7),0)*RenteEtPerformance!$B$4*(1-RenteEtPerformance!$B$6)</f>
        <v>147.47999999999999</v>
      </c>
      <c r="AR23" s="2">
        <f t="shared" si="0"/>
        <v>3997.5227489178678</v>
      </c>
    </row>
    <row r="24" spans="1:44" x14ac:dyDescent="0.4">
      <c r="A24" t="s">
        <v>27</v>
      </c>
      <c r="B24" s="1">
        <f>B23*(1+RenteEtPerformance!$B$5)</f>
        <v>1888.3512930711431</v>
      </c>
      <c r="C24">
        <f>C23*(1+RenteEtPerformance!$B$5)</f>
        <v>72.282523140900921</v>
      </c>
      <c r="D24" s="1">
        <f>D23*(1+RenteEtPerformance!$B$5)</f>
        <v>75.024056417464308</v>
      </c>
      <c r="E24" s="1">
        <f>E23*(1+RenteEtPerformance!$B$5)</f>
        <v>77.953419511765944</v>
      </c>
      <c r="F24" s="1">
        <f>F23*(1+RenteEtPerformance!$B$5)</f>
        <v>80.951627954526145</v>
      </c>
      <c r="G24" s="1">
        <f>G23*(1+RenteEtPerformance!$B$5)</f>
        <v>83.993469368386869</v>
      </c>
      <c r="H24" s="1">
        <f>H23*(1+RenteEtPerformance!$B$5)</f>
        <v>87.280926050887203</v>
      </c>
      <c r="I24" s="1">
        <f>I23*(1+RenteEtPerformance!$B$5)</f>
        <v>90.623477197108059</v>
      </c>
      <c r="J24" s="1">
        <f>J23*(1+RenteEtPerformance!$B$5)</f>
        <v>94.064664633784304</v>
      </c>
      <c r="K24" s="1">
        <f>K23*(1+RenteEtPerformance!$B$5)</f>
        <v>97.639910468681208</v>
      </c>
      <c r="L24" s="1">
        <f>L23*(1+RenteEtPerformance!$B$5)</f>
        <v>101.44140136844833</v>
      </c>
      <c r="M24" s="1">
        <f>M23*(1+RenteEtPerformance!$B$5)</f>
        <v>105.29865745195136</v>
      </c>
      <c r="N24" s="1">
        <f>N23*(1+RenteEtPerformance!$B$5)</f>
        <v>109.36044776976729</v>
      </c>
      <c r="O24" s="1">
        <f>O23*(1+RenteEtPerformance!$B$5)</f>
        <v>113.52335015873764</v>
      </c>
      <c r="P24" s="1">
        <f>P23*(1+RenteEtPerformance!$B$5)</f>
        <v>117.86116662090221</v>
      </c>
      <c r="Q24" s="1">
        <f>Q23*(1+RenteEtPerformance!$B$5)</f>
        <v>122.38165546893316</v>
      </c>
      <c r="R24" s="1">
        <f>R23*(1+RenteEtPerformance!$B$5)</f>
        <v>127.08864221773825</v>
      </c>
      <c r="S24" s="1">
        <f>S23*(1+RenteEtPerformance!$B$5)</f>
        <v>131.93384073625603</v>
      </c>
      <c r="T24" s="1">
        <f>T23*(1+RenteEtPerformance!$B$5)</f>
        <v>137.01383454720002</v>
      </c>
      <c r="U24" s="1">
        <f>U23*(1+RenteEtPerformance!$B$5)</f>
        <v>142.27279872000003</v>
      </c>
      <c r="V24" s="1">
        <f>V23*(1+RenteEtPerformance!$B$5)</f>
        <v>147.70329600000002</v>
      </c>
      <c r="W24" s="1">
        <f>W23*(1+RenteEtPerformance!$B$5)</f>
        <v>153.3792</v>
      </c>
      <c r="X24" s="1">
        <f>ROUNDDOWN(($AR23+RenteEtPerformance!$B$3)*(1-RenteEtPerformance!$B$7),0)*RenteEtPerformance!$B$4*(1-RenteEtPerformance!$B$6)</f>
        <v>159.24</v>
      </c>
      <c r="AR24" s="2">
        <f t="shared" si="0"/>
        <v>4316.6636588745814</v>
      </c>
    </row>
    <row r="25" spans="1:44" x14ac:dyDescent="0.4">
      <c r="A25" t="s">
        <v>28</v>
      </c>
      <c r="B25" s="1">
        <f>B24*(1+RenteEtPerformance!$B$5)</f>
        <v>1963.8853447939889</v>
      </c>
      <c r="C25">
        <f>C24*(1+RenteEtPerformance!$B$5)</f>
        <v>75.173824066536966</v>
      </c>
      <c r="D25" s="1">
        <f>D24*(1+RenteEtPerformance!$B$5)</f>
        <v>78.02501867416288</v>
      </c>
      <c r="E25" s="1">
        <f>E24*(1+RenteEtPerformance!$B$5)</f>
        <v>81.071556292236579</v>
      </c>
      <c r="F25" s="1">
        <f>F24*(1+RenteEtPerformance!$B$5)</f>
        <v>84.1896930727072</v>
      </c>
      <c r="G25" s="1">
        <f>G24*(1+RenteEtPerformance!$B$5)</f>
        <v>87.353208143122345</v>
      </c>
      <c r="H25" s="1">
        <f>H24*(1+RenteEtPerformance!$B$5)</f>
        <v>90.772163092922696</v>
      </c>
      <c r="I25" s="1">
        <f>I24*(1+RenteEtPerformance!$B$5)</f>
        <v>94.248416284992388</v>
      </c>
      <c r="J25" s="1">
        <f>J24*(1+RenteEtPerformance!$B$5)</f>
        <v>97.827251219135675</v>
      </c>
      <c r="K25" s="1">
        <f>K24*(1+RenteEtPerformance!$B$5)</f>
        <v>101.54550688742846</v>
      </c>
      <c r="L25" s="1">
        <f>L24*(1+RenteEtPerformance!$B$5)</f>
        <v>105.49905742318626</v>
      </c>
      <c r="M25" s="1">
        <f>M24*(1+RenteEtPerformance!$B$5)</f>
        <v>109.51060375002942</v>
      </c>
      <c r="N25" s="1">
        <f>N24*(1+RenteEtPerformance!$B$5)</f>
        <v>113.73486568055799</v>
      </c>
      <c r="O25" s="1">
        <f>O24*(1+RenteEtPerformance!$B$5)</f>
        <v>118.06428416508716</v>
      </c>
      <c r="P25" s="1">
        <f>P24*(1+RenteEtPerformance!$B$5)</f>
        <v>122.5756132857383</v>
      </c>
      <c r="Q25" s="1">
        <f>Q24*(1+RenteEtPerformance!$B$5)</f>
        <v>127.27692168769049</v>
      </c>
      <c r="R25" s="1">
        <f>R24*(1+RenteEtPerformance!$B$5)</f>
        <v>132.17218790644779</v>
      </c>
      <c r="S25" s="1">
        <f>S24*(1+RenteEtPerformance!$B$5)</f>
        <v>137.21119436570626</v>
      </c>
      <c r="T25" s="1">
        <f>T24*(1+RenteEtPerformance!$B$5)</f>
        <v>142.49438792908802</v>
      </c>
      <c r="U25" s="1">
        <f>U24*(1+RenteEtPerformance!$B$5)</f>
        <v>147.96371066880002</v>
      </c>
      <c r="V25" s="1">
        <f>V24*(1+RenteEtPerformance!$B$5)</f>
        <v>153.61142784000003</v>
      </c>
      <c r="W25" s="1">
        <f>W24*(1+RenteEtPerformance!$B$5)</f>
        <v>159.51436799999999</v>
      </c>
      <c r="X25" s="1">
        <f>X24*(1+RenteEtPerformance!$B$5)</f>
        <v>165.60960000000003</v>
      </c>
      <c r="Y25" s="1">
        <f>ROUNDDOWN(($AR24+RenteEtPerformance!$B$3)*(1-RenteEtPerformance!$B$7),0)*RenteEtPerformance!$B$4*(1-RenteEtPerformance!$B$6)</f>
        <v>171.96</v>
      </c>
      <c r="AR25" s="2">
        <f t="shared" si="0"/>
        <v>4661.2902052295649</v>
      </c>
    </row>
    <row r="26" spans="1:44" x14ac:dyDescent="0.4">
      <c r="A26" t="s">
        <v>29</v>
      </c>
      <c r="B26" s="1">
        <f>B25*(1+RenteEtPerformance!$B$5)</f>
        <v>2042.4407585857484</v>
      </c>
      <c r="C26">
        <f>C25*(1+RenteEtPerformance!$B$5)</f>
        <v>78.180777029198453</v>
      </c>
      <c r="D26" s="1">
        <f>D25*(1+RenteEtPerformance!$B$5)</f>
        <v>81.146019421129395</v>
      </c>
      <c r="E26" s="1">
        <f>E25*(1+RenteEtPerformance!$B$5)</f>
        <v>84.314418543926038</v>
      </c>
      <c r="F26" s="1">
        <f>F25*(1+RenteEtPerformance!$B$5)</f>
        <v>87.557280795615497</v>
      </c>
      <c r="G26" s="1">
        <f>G25*(1+RenteEtPerformance!$B$5)</f>
        <v>90.847336468847246</v>
      </c>
      <c r="H26" s="1">
        <f>H25*(1+RenteEtPerformance!$B$5)</f>
        <v>94.403049616639606</v>
      </c>
      <c r="I26" s="1">
        <f>I25*(1+RenteEtPerformance!$B$5)</f>
        <v>98.018352936392091</v>
      </c>
      <c r="J26" s="1">
        <f>J25*(1+RenteEtPerformance!$B$5)</f>
        <v>101.7403412679011</v>
      </c>
      <c r="K26" s="1">
        <f>K25*(1+RenteEtPerformance!$B$5)</f>
        <v>105.6073271629256</v>
      </c>
      <c r="L26" s="1">
        <f>L25*(1+RenteEtPerformance!$B$5)</f>
        <v>109.71901972011371</v>
      </c>
      <c r="M26" s="1">
        <f>M25*(1+RenteEtPerformance!$B$5)</f>
        <v>113.89102790003059</v>
      </c>
      <c r="N26" s="1">
        <f>N25*(1+RenteEtPerformance!$B$5)</f>
        <v>118.28426030778031</v>
      </c>
      <c r="O26" s="1">
        <f>O25*(1+RenteEtPerformance!$B$5)</f>
        <v>122.78685553169065</v>
      </c>
      <c r="P26" s="1">
        <f>P25*(1+RenteEtPerformance!$B$5)</f>
        <v>127.47863781716784</v>
      </c>
      <c r="Q26" s="1">
        <f>Q25*(1+RenteEtPerformance!$B$5)</f>
        <v>132.36799855519811</v>
      </c>
      <c r="R26" s="1">
        <f>R25*(1+RenteEtPerformance!$B$5)</f>
        <v>137.45907542270569</v>
      </c>
      <c r="S26" s="1">
        <f>S25*(1+RenteEtPerformance!$B$5)</f>
        <v>142.6996421403345</v>
      </c>
      <c r="T26" s="1">
        <f>T25*(1+RenteEtPerformance!$B$5)</f>
        <v>148.19416344625154</v>
      </c>
      <c r="U26" s="1">
        <f>U25*(1+RenteEtPerformance!$B$5)</f>
        <v>153.88225909555203</v>
      </c>
      <c r="V26" s="1">
        <f>V25*(1+RenteEtPerformance!$B$5)</f>
        <v>159.75588495360003</v>
      </c>
      <c r="W26" s="1">
        <f>W25*(1+RenteEtPerformance!$B$5)</f>
        <v>165.89494271999999</v>
      </c>
      <c r="X26" s="1">
        <f>X25*(1+RenteEtPerformance!$B$5)</f>
        <v>172.23398400000005</v>
      </c>
      <c r="Y26" s="1">
        <f>Y25*(1+RenteEtPerformance!$B$5)</f>
        <v>178.83840000000001</v>
      </c>
      <c r="Z26" s="1">
        <f>ROUNDDOWN(($AR25+RenteEtPerformance!$B$3)*(1-RenteEtPerformance!$B$7),0)*RenteEtPerformance!$B$4*(1-RenteEtPerformance!$B$6)</f>
        <v>185.68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">
        <f t="shared" si="0"/>
        <v>5033.4218134387484</v>
      </c>
    </row>
    <row r="27" spans="1:44" x14ac:dyDescent="0.4">
      <c r="A27" t="s">
        <v>30</v>
      </c>
      <c r="B27" s="1">
        <f>B26*(1+RenteEtPerformance!$B$5)</f>
        <v>2124.1383889291783</v>
      </c>
      <c r="C27">
        <f>C26*(1+RenteEtPerformance!$B$5)</f>
        <v>81.308008110366387</v>
      </c>
      <c r="D27" s="1">
        <f>D26*(1+RenteEtPerformance!$B$5)</f>
        <v>84.39186019797458</v>
      </c>
      <c r="E27" s="1">
        <f>E26*(1+RenteEtPerformance!$B$5)</f>
        <v>87.686995285683082</v>
      </c>
      <c r="F27" s="1">
        <f>F26*(1+RenteEtPerformance!$B$5)</f>
        <v>91.059572027440126</v>
      </c>
      <c r="G27" s="1">
        <f>G26*(1+RenteEtPerformance!$B$5)</f>
        <v>94.481229927601134</v>
      </c>
      <c r="H27" s="1">
        <f>H26*(1+RenteEtPerformance!$B$5)</f>
        <v>98.1791716013052</v>
      </c>
      <c r="I27" s="1">
        <f>I26*(1+RenteEtPerformance!$B$5)</f>
        <v>101.93908705384777</v>
      </c>
      <c r="J27" s="1">
        <f>J26*(1+RenteEtPerformance!$B$5)</f>
        <v>105.80995491861715</v>
      </c>
      <c r="K27" s="1">
        <f>K26*(1+RenteEtPerformance!$B$5)</f>
        <v>109.83162024944262</v>
      </c>
      <c r="L27" s="1">
        <f>L26*(1+RenteEtPerformance!$B$5)</f>
        <v>114.10778050891825</v>
      </c>
      <c r="M27" s="1">
        <f>M26*(1+RenteEtPerformance!$B$5)</f>
        <v>118.44666901603182</v>
      </c>
      <c r="N27" s="1">
        <f>N26*(1+RenteEtPerformance!$B$5)</f>
        <v>123.01563072009154</v>
      </c>
      <c r="O27" s="1">
        <f>O26*(1+RenteEtPerformance!$B$5)</f>
        <v>127.69832975295827</v>
      </c>
      <c r="P27" s="1">
        <f>P26*(1+RenteEtPerformance!$B$5)</f>
        <v>132.57778332985455</v>
      </c>
      <c r="Q27" s="1">
        <f>Q26*(1+RenteEtPerformance!$B$5)</f>
        <v>137.66271849740605</v>
      </c>
      <c r="R27" s="1">
        <f>R26*(1+RenteEtPerformance!$B$5)</f>
        <v>142.95743843961392</v>
      </c>
      <c r="S27" s="1">
        <f>S26*(1+RenteEtPerformance!$B$5)</f>
        <v>148.40762782594788</v>
      </c>
      <c r="T27" s="1">
        <f>T26*(1+RenteEtPerformance!$B$5)</f>
        <v>154.1219299841016</v>
      </c>
      <c r="U27" s="1">
        <f>U26*(1+RenteEtPerformance!$B$5)</f>
        <v>160.03754945937411</v>
      </c>
      <c r="V27" s="1">
        <f>V26*(1+RenteEtPerformance!$B$5)</f>
        <v>166.14612035174403</v>
      </c>
      <c r="W27" s="1">
        <f>W26*(1+RenteEtPerformance!$B$5)</f>
        <v>172.53074042879999</v>
      </c>
      <c r="X27" s="1">
        <f>X26*(1+RenteEtPerformance!$B$5)</f>
        <v>179.12334336000006</v>
      </c>
      <c r="Y27" s="1">
        <f>Y26*(1+RenteEtPerformance!$B$5)</f>
        <v>185.99193600000001</v>
      </c>
      <c r="Z27" s="1">
        <f>Z26*(1+RenteEtPerformance!$B$5)</f>
        <v>193.10720000000001</v>
      </c>
      <c r="AA27" s="1">
        <f>ROUNDDOWN(($AR26+RenteEtPerformance!$B$3)*(1-RenteEtPerformance!$B$7),0)*RenteEtPerformance!$B$4*(1-RenteEtPerformance!$B$6)</f>
        <v>200.52</v>
      </c>
      <c r="AR27" s="2">
        <f t="shared" si="0"/>
        <v>5435.2786859762973</v>
      </c>
    </row>
    <row r="28" spans="1:44" x14ac:dyDescent="0.4">
      <c r="A28" t="s">
        <v>31</v>
      </c>
      <c r="B28" s="1">
        <f>B27*(1+RenteEtPerformance!$B$5)</f>
        <v>2209.1039244863455</v>
      </c>
      <c r="C28">
        <f>C27*(1+RenteEtPerformance!$B$5)</f>
        <v>84.560328434781042</v>
      </c>
      <c r="D28" s="1">
        <f>D27*(1+RenteEtPerformance!$B$5)</f>
        <v>87.767534605893573</v>
      </c>
      <c r="E28" s="1">
        <f>E27*(1+RenteEtPerformance!$B$5)</f>
        <v>91.194475097110413</v>
      </c>
      <c r="F28" s="1">
        <f>F27*(1+RenteEtPerformance!$B$5)</f>
        <v>94.701954908537729</v>
      </c>
      <c r="G28" s="1">
        <f>G27*(1+RenteEtPerformance!$B$5)</f>
        <v>98.260479124705185</v>
      </c>
      <c r="H28" s="1">
        <f>H27*(1+RenteEtPerformance!$B$5)</f>
        <v>102.10633846535741</v>
      </c>
      <c r="I28" s="1">
        <f>I27*(1+RenteEtPerformance!$B$5)</f>
        <v>106.01665053600169</v>
      </c>
      <c r="J28" s="1">
        <f>J27*(1+RenteEtPerformance!$B$5)</f>
        <v>110.04235311536185</v>
      </c>
      <c r="K28" s="1">
        <f>K27*(1+RenteEtPerformance!$B$5)</f>
        <v>114.22488505942033</v>
      </c>
      <c r="L28" s="1">
        <f>L27*(1+RenteEtPerformance!$B$5)</f>
        <v>118.67209172927498</v>
      </c>
      <c r="M28" s="1">
        <f>M27*(1+RenteEtPerformance!$B$5)</f>
        <v>123.1845357766731</v>
      </c>
      <c r="N28" s="1">
        <f>N27*(1+RenteEtPerformance!$B$5)</f>
        <v>127.93625594889521</v>
      </c>
      <c r="O28" s="1">
        <f>O27*(1+RenteEtPerformance!$B$5)</f>
        <v>132.8062629430766</v>
      </c>
      <c r="P28" s="1">
        <f>P27*(1+RenteEtPerformance!$B$5)</f>
        <v>137.88089466304874</v>
      </c>
      <c r="Q28" s="1">
        <f>Q27*(1+RenteEtPerformance!$B$5)</f>
        <v>143.16922723730229</v>
      </c>
      <c r="R28" s="1">
        <f>R27*(1+RenteEtPerformance!$B$5)</f>
        <v>148.67573597719849</v>
      </c>
      <c r="S28" s="1">
        <f>S27*(1+RenteEtPerformance!$B$5)</f>
        <v>154.3439329389858</v>
      </c>
      <c r="T28" s="1">
        <f>T27*(1+RenteEtPerformance!$B$5)</f>
        <v>160.28680718346567</v>
      </c>
      <c r="U28" s="1">
        <f>U27*(1+RenteEtPerformance!$B$5)</f>
        <v>166.43905143774907</v>
      </c>
      <c r="V28" s="1">
        <f>V27*(1+RenteEtPerformance!$B$5)</f>
        <v>172.79196516581379</v>
      </c>
      <c r="W28" s="1">
        <f>W27*(1+RenteEtPerformance!$B$5)</f>
        <v>179.431970045952</v>
      </c>
      <c r="X28" s="1">
        <f>X27*(1+RenteEtPerformance!$B$5)</f>
        <v>186.28827709440009</v>
      </c>
      <c r="Y28" s="1">
        <f>Y27*(1+RenteEtPerformance!$B$5)</f>
        <v>193.43161344000001</v>
      </c>
      <c r="Z28" s="1">
        <f>Z27*(1+RenteEtPerformance!$B$5)</f>
        <v>200.83148800000001</v>
      </c>
      <c r="AA28" s="1">
        <f>AA27*(1+RenteEtPerformance!$B$5)</f>
        <v>208.54080000000002</v>
      </c>
      <c r="AB28" s="1">
        <f>ROUNDDOWN(($AR27+RenteEtPerformance!$B$3)*(1-RenteEtPerformance!$B$7),0)*RenteEtPerformance!$B$4*(1-RenteEtPerformance!$B$6)</f>
        <v>216.52</v>
      </c>
      <c r="AR28" s="2">
        <f t="shared" si="0"/>
        <v>5869.2098334153507</v>
      </c>
    </row>
    <row r="29" spans="1:44" x14ac:dyDescent="0.4">
      <c r="A29" t="s">
        <v>32</v>
      </c>
      <c r="B29" s="1">
        <f>B28*(1+RenteEtPerformance!$B$5)</f>
        <v>2297.4680814657995</v>
      </c>
      <c r="C29">
        <f>C28*(1+RenteEtPerformance!$B$5)</f>
        <v>87.942741572172281</v>
      </c>
      <c r="D29" s="1">
        <f>D28*(1+RenteEtPerformance!$B$5)</f>
        <v>91.278235990129318</v>
      </c>
      <c r="E29" s="1">
        <f>E28*(1+RenteEtPerformance!$B$5)</f>
        <v>94.842254100994836</v>
      </c>
      <c r="F29" s="1">
        <f>F28*(1+RenteEtPerformance!$B$5)</f>
        <v>98.490033104879245</v>
      </c>
      <c r="G29" s="1">
        <f>G28*(1+RenteEtPerformance!$B$5)</f>
        <v>102.19089828969339</v>
      </c>
      <c r="H29" s="1">
        <f>H28*(1+RenteEtPerformance!$B$5)</f>
        <v>106.19059200397172</v>
      </c>
      <c r="I29" s="1">
        <f>I28*(1+RenteEtPerformance!$B$5)</f>
        <v>110.25731655744177</v>
      </c>
      <c r="J29" s="1">
        <f>J28*(1+RenteEtPerformance!$B$5)</f>
        <v>114.44404723997633</v>
      </c>
      <c r="K29" s="1">
        <f>K28*(1+RenteEtPerformance!$B$5)</f>
        <v>118.79388046179714</v>
      </c>
      <c r="L29" s="1">
        <f>L28*(1+RenteEtPerformance!$B$5)</f>
        <v>123.41897539844598</v>
      </c>
      <c r="M29" s="1">
        <f>M28*(1+RenteEtPerformance!$B$5)</f>
        <v>128.11191720774002</v>
      </c>
      <c r="N29" s="1">
        <f>N28*(1+RenteEtPerformance!$B$5)</f>
        <v>133.05370618685103</v>
      </c>
      <c r="O29" s="1">
        <f>O28*(1+RenteEtPerformance!$B$5)</f>
        <v>138.11851346079968</v>
      </c>
      <c r="P29" s="1">
        <f>P28*(1+RenteEtPerformance!$B$5)</f>
        <v>143.39613044957068</v>
      </c>
      <c r="Q29" s="1">
        <f>Q28*(1+RenteEtPerformance!$B$5)</f>
        <v>148.8959963267944</v>
      </c>
      <c r="R29" s="1">
        <f>R28*(1+RenteEtPerformance!$B$5)</f>
        <v>154.62276541628643</v>
      </c>
      <c r="S29" s="1">
        <f>S28*(1+RenteEtPerformance!$B$5)</f>
        <v>160.51769025654525</v>
      </c>
      <c r="T29" s="1">
        <f>T28*(1+RenteEtPerformance!$B$5)</f>
        <v>166.69827947080429</v>
      </c>
      <c r="U29" s="1">
        <f>U28*(1+RenteEtPerformance!$B$5)</f>
        <v>173.09661349525905</v>
      </c>
      <c r="V29" s="1">
        <f>V28*(1+RenteEtPerformance!$B$5)</f>
        <v>179.70364377244636</v>
      </c>
      <c r="W29" s="1">
        <f>W28*(1+RenteEtPerformance!$B$5)</f>
        <v>186.6092488477901</v>
      </c>
      <c r="X29" s="1">
        <f>X28*(1+RenteEtPerformance!$B$5)</f>
        <v>193.73980817817611</v>
      </c>
      <c r="Y29" s="1">
        <f>Y28*(1+RenteEtPerformance!$B$5)</f>
        <v>201.1688779776</v>
      </c>
      <c r="Z29" s="1">
        <f>Z28*(1+RenteEtPerformance!$B$5)</f>
        <v>208.86474752000001</v>
      </c>
      <c r="AA29" s="1">
        <f>AA28*(1+RenteEtPerformance!$B$5)</f>
        <v>216.88243200000002</v>
      </c>
      <c r="AB29" s="1">
        <f>AB28*(1+RenteEtPerformance!$B$5)</f>
        <v>225.1808</v>
      </c>
      <c r="AC29" s="1">
        <f>ROUNDDOWN(($AR28+RenteEtPerformance!$B$3)*(1-RenteEtPerformance!$B$7),0)*RenteEtPerformance!$B$4*(1-RenteEtPerformance!$B$6)</f>
        <v>233.8</v>
      </c>
      <c r="AR29" s="2">
        <f t="shared" si="0"/>
        <v>6337.7782267519642</v>
      </c>
    </row>
    <row r="30" spans="1:44" x14ac:dyDescent="0.4">
      <c r="A30" t="s">
        <v>33</v>
      </c>
      <c r="B30" s="1">
        <f>B29*(1+RenteEtPerformance!$B$5)</f>
        <v>2389.3668047244314</v>
      </c>
      <c r="C30">
        <f>C29*(1+RenteEtPerformance!$B$5)</f>
        <v>91.460451235059182</v>
      </c>
      <c r="D30" s="1">
        <f>D29*(1+RenteEtPerformance!$B$5)</f>
        <v>94.929365429734489</v>
      </c>
      <c r="E30" s="1">
        <f>E29*(1+RenteEtPerformance!$B$5)</f>
        <v>98.635944265034638</v>
      </c>
      <c r="F30" s="1">
        <f>F29*(1+RenteEtPerformance!$B$5)</f>
        <v>102.42963442907441</v>
      </c>
      <c r="G30" s="1">
        <f>G29*(1+RenteEtPerformance!$B$5)</f>
        <v>106.27853422128113</v>
      </c>
      <c r="H30" s="1">
        <f>H29*(1+RenteEtPerformance!$B$5)</f>
        <v>110.43821568413058</v>
      </c>
      <c r="I30" s="1">
        <f>I29*(1+RenteEtPerformance!$B$5)</f>
        <v>114.66760921973945</v>
      </c>
      <c r="J30" s="1">
        <f>J29*(1+RenteEtPerformance!$B$5)</f>
        <v>119.02180912957539</v>
      </c>
      <c r="K30" s="1">
        <f>K29*(1+RenteEtPerformance!$B$5)</f>
        <v>123.54563568026903</v>
      </c>
      <c r="L30" s="1">
        <f>L29*(1+RenteEtPerformance!$B$5)</f>
        <v>128.35573441438382</v>
      </c>
      <c r="M30" s="1">
        <f>M29*(1+RenteEtPerformance!$B$5)</f>
        <v>133.23639389604963</v>
      </c>
      <c r="N30" s="1">
        <f>N29*(1+RenteEtPerformance!$B$5)</f>
        <v>138.37585443432508</v>
      </c>
      <c r="O30" s="1">
        <f>O29*(1+RenteEtPerformance!$B$5)</f>
        <v>143.64325399923166</v>
      </c>
      <c r="P30" s="1">
        <f>P29*(1+RenteEtPerformance!$B$5)</f>
        <v>149.13197566755352</v>
      </c>
      <c r="Q30" s="1">
        <f>Q29*(1+RenteEtPerformance!$B$5)</f>
        <v>154.85183617986618</v>
      </c>
      <c r="R30" s="1">
        <f>R29*(1+RenteEtPerformance!$B$5)</f>
        <v>160.80767603293788</v>
      </c>
      <c r="S30" s="1">
        <f>S29*(1+RenteEtPerformance!$B$5)</f>
        <v>166.93839786680707</v>
      </c>
      <c r="T30" s="1">
        <f>T29*(1+RenteEtPerformance!$B$5)</f>
        <v>173.36621064963649</v>
      </c>
      <c r="U30" s="1">
        <f>U29*(1+RenteEtPerformance!$B$5)</f>
        <v>180.02047803506943</v>
      </c>
      <c r="V30" s="1">
        <f>V29*(1+RenteEtPerformance!$B$5)</f>
        <v>186.89178952334422</v>
      </c>
      <c r="W30" s="1">
        <f>W29*(1+RenteEtPerformance!$B$5)</f>
        <v>194.07361880170171</v>
      </c>
      <c r="X30" s="1">
        <f>X29*(1+RenteEtPerformance!$B$5)</f>
        <v>201.48940050530317</v>
      </c>
      <c r="Y30" s="1">
        <f>Y29*(1+RenteEtPerformance!$B$5)</f>
        <v>209.21563309670401</v>
      </c>
      <c r="Z30" s="1">
        <f>Z29*(1+RenteEtPerformance!$B$5)</f>
        <v>217.21933742080003</v>
      </c>
      <c r="AA30" s="1">
        <f>AA29*(1+RenteEtPerformance!$B$5)</f>
        <v>225.55772928000002</v>
      </c>
      <c r="AB30" s="1">
        <f>AB29*(1+RenteEtPerformance!$B$5)</f>
        <v>234.18803200000002</v>
      </c>
      <c r="AC30" s="1">
        <f>AC29*(1+RenteEtPerformance!$B$5)</f>
        <v>243.15200000000002</v>
      </c>
      <c r="AD30" s="1">
        <f>ROUNDDOWN(($AR29+RenteEtPerformance!$B$3)*(1-RenteEtPerformance!$B$7),0)*RenteEtPerformance!$B$4*(1-RenteEtPerformance!$B$6)</f>
        <v>252.48000000000002</v>
      </c>
      <c r="AR30" s="2">
        <f t="shared" si="0"/>
        <v>6843.7693558220435</v>
      </c>
    </row>
    <row r="31" spans="1:44" x14ac:dyDescent="0.4">
      <c r="A31" t="s">
        <v>34</v>
      </c>
      <c r="B31" s="1">
        <f>B30*(1+RenteEtPerformance!$B$5)</f>
        <v>2484.9414769134087</v>
      </c>
      <c r="C31">
        <f>C30*(1+RenteEtPerformance!$B$5)</f>
        <v>95.118869284461553</v>
      </c>
      <c r="D31" s="1">
        <f>D30*(1+RenteEtPerformance!$B$5)</f>
        <v>98.726540046923873</v>
      </c>
      <c r="E31" s="1">
        <f>E30*(1+RenteEtPerformance!$B$5)</f>
        <v>102.58138203563603</v>
      </c>
      <c r="F31" s="1">
        <f>F30*(1+RenteEtPerformance!$B$5)</f>
        <v>106.5268198062374</v>
      </c>
      <c r="G31" s="1">
        <f>G30*(1+RenteEtPerformance!$B$5)</f>
        <v>110.52967559013238</v>
      </c>
      <c r="H31" s="1">
        <f>H30*(1+RenteEtPerformance!$B$5)</f>
        <v>114.85574431149581</v>
      </c>
      <c r="I31" s="1">
        <f>I30*(1+RenteEtPerformance!$B$5)</f>
        <v>119.25431358852903</v>
      </c>
      <c r="J31" s="1">
        <f>J30*(1+RenteEtPerformance!$B$5)</f>
        <v>123.78268149475841</v>
      </c>
      <c r="K31" s="1">
        <f>K30*(1+RenteEtPerformance!$B$5)</f>
        <v>128.48746110747979</v>
      </c>
      <c r="L31" s="1">
        <f>L30*(1+RenteEtPerformance!$B$5)</f>
        <v>133.48996379095917</v>
      </c>
      <c r="M31" s="1">
        <f>M30*(1+RenteEtPerformance!$B$5)</f>
        <v>138.56584965189163</v>
      </c>
      <c r="N31" s="1">
        <f>N30*(1+RenteEtPerformance!$B$5)</f>
        <v>143.91088861169808</v>
      </c>
      <c r="O31" s="1">
        <f>O30*(1+RenteEtPerformance!$B$5)</f>
        <v>149.38898415920093</v>
      </c>
      <c r="P31" s="1">
        <f>P30*(1+RenteEtPerformance!$B$5)</f>
        <v>155.09725469425567</v>
      </c>
      <c r="Q31" s="1">
        <f>Q30*(1+RenteEtPerformance!$B$5)</f>
        <v>161.04590962706084</v>
      </c>
      <c r="R31" s="1">
        <f>R30*(1+RenteEtPerformance!$B$5)</f>
        <v>167.23998307425541</v>
      </c>
      <c r="S31" s="1">
        <f>S30*(1+RenteEtPerformance!$B$5)</f>
        <v>173.61593378147936</v>
      </c>
      <c r="T31" s="1">
        <f>T30*(1+RenteEtPerformance!$B$5)</f>
        <v>180.30085907562196</v>
      </c>
      <c r="U31" s="1">
        <f>U30*(1+RenteEtPerformance!$B$5)</f>
        <v>187.22129715647222</v>
      </c>
      <c r="V31" s="1">
        <f>V30*(1+RenteEtPerformance!$B$5)</f>
        <v>194.36746110427799</v>
      </c>
      <c r="W31" s="1">
        <f>W30*(1+RenteEtPerformance!$B$5)</f>
        <v>201.83656355376979</v>
      </c>
      <c r="X31" s="1">
        <f>X30*(1+RenteEtPerformance!$B$5)</f>
        <v>209.54897652551529</v>
      </c>
      <c r="Y31" s="1">
        <f>Y30*(1+RenteEtPerformance!$B$5)</f>
        <v>217.58425842057218</v>
      </c>
      <c r="Z31" s="1">
        <f>Z30*(1+RenteEtPerformance!$B$5)</f>
        <v>225.90811091763203</v>
      </c>
      <c r="AA31" s="1">
        <f>AA30*(1+RenteEtPerformance!$B$5)</f>
        <v>234.58003845120004</v>
      </c>
      <c r="AB31" s="1">
        <f>AB30*(1+RenteEtPerformance!$B$5)</f>
        <v>243.55555328000003</v>
      </c>
      <c r="AC31" s="1">
        <f>AC30*(1+RenteEtPerformance!$B$5)</f>
        <v>252.87808000000001</v>
      </c>
      <c r="AD31" s="1">
        <f>AD30*(1+RenteEtPerformance!$B$5)</f>
        <v>262.57920000000001</v>
      </c>
      <c r="AE31" s="1">
        <f>ROUNDDOWN(($AR30+RenteEtPerformance!$B$3)*(1-RenteEtPerformance!$B$7),0)*RenteEtPerformance!$B$4*(1-RenteEtPerformance!$B$6)</f>
        <v>272.64</v>
      </c>
      <c r="AR31" s="2">
        <f t="shared" si="0"/>
        <v>7390.1601300549264</v>
      </c>
    </row>
    <row r="32" spans="1:44" x14ac:dyDescent="0.4">
      <c r="A32" t="s">
        <v>35</v>
      </c>
      <c r="B32" s="1">
        <f>B31*(1+RenteEtPerformance!$B$5)</f>
        <v>2584.3391359899451</v>
      </c>
      <c r="C32">
        <f>C31*(1+RenteEtPerformance!$B$5)</f>
        <v>98.923624055840023</v>
      </c>
      <c r="D32" s="1">
        <f>D31*(1+RenteEtPerformance!$B$5)</f>
        <v>102.67560164880084</v>
      </c>
      <c r="E32" s="1">
        <f>E31*(1+RenteEtPerformance!$B$5)</f>
        <v>106.68463731706147</v>
      </c>
      <c r="F32" s="1">
        <f>F31*(1+RenteEtPerformance!$B$5)</f>
        <v>110.78789259848689</v>
      </c>
      <c r="G32" s="1">
        <f>G31*(1+RenteEtPerformance!$B$5)</f>
        <v>114.95086261373768</v>
      </c>
      <c r="H32" s="1">
        <f>H31*(1+RenteEtPerformance!$B$5)</f>
        <v>119.44997408395565</v>
      </c>
      <c r="I32" s="1">
        <f>I31*(1+RenteEtPerformance!$B$5)</f>
        <v>124.02448613207019</v>
      </c>
      <c r="J32" s="1">
        <f>J31*(1+RenteEtPerformance!$B$5)</f>
        <v>128.73398875454876</v>
      </c>
      <c r="K32" s="1">
        <f>K31*(1+RenteEtPerformance!$B$5)</f>
        <v>133.62695955177898</v>
      </c>
      <c r="L32" s="1">
        <f>L31*(1+RenteEtPerformance!$B$5)</f>
        <v>138.82956234259754</v>
      </c>
      <c r="M32" s="1">
        <f>M31*(1+RenteEtPerformance!$B$5)</f>
        <v>144.10848363796728</v>
      </c>
      <c r="N32" s="1">
        <f>N31*(1+RenteEtPerformance!$B$5)</f>
        <v>149.66732415616602</v>
      </c>
      <c r="O32" s="1">
        <f>O31*(1+RenteEtPerformance!$B$5)</f>
        <v>155.36454352556896</v>
      </c>
      <c r="P32" s="1">
        <f>P31*(1+RenteEtPerformance!$B$5)</f>
        <v>161.30114488202591</v>
      </c>
      <c r="Q32" s="1">
        <f>Q31*(1+RenteEtPerformance!$B$5)</f>
        <v>167.48774601214328</v>
      </c>
      <c r="R32" s="1">
        <f>R31*(1+RenteEtPerformance!$B$5)</f>
        <v>173.92958239722563</v>
      </c>
      <c r="S32" s="1">
        <f>S31*(1+RenteEtPerformance!$B$5)</f>
        <v>180.56057113273854</v>
      </c>
      <c r="T32" s="1">
        <f>T31*(1+RenteEtPerformance!$B$5)</f>
        <v>187.51289343864684</v>
      </c>
      <c r="U32" s="1">
        <f>U31*(1+RenteEtPerformance!$B$5)</f>
        <v>194.7101490427311</v>
      </c>
      <c r="V32" s="1">
        <f>V31*(1+RenteEtPerformance!$B$5)</f>
        <v>202.14215954844911</v>
      </c>
      <c r="W32" s="1">
        <f>W31*(1+RenteEtPerformance!$B$5)</f>
        <v>209.91002609592059</v>
      </c>
      <c r="X32" s="1">
        <f>X31*(1+RenteEtPerformance!$B$5)</f>
        <v>217.9309355865359</v>
      </c>
      <c r="Y32" s="1">
        <f>Y31*(1+RenteEtPerformance!$B$5)</f>
        <v>226.28762875739508</v>
      </c>
      <c r="Z32" s="1">
        <f>Z31*(1+RenteEtPerformance!$B$5)</f>
        <v>234.94443535433732</v>
      </c>
      <c r="AA32" s="1">
        <f>AA31*(1+RenteEtPerformance!$B$5)</f>
        <v>243.96323998924805</v>
      </c>
      <c r="AB32" s="1">
        <f>AB31*(1+RenteEtPerformance!$B$5)</f>
        <v>253.29777541120004</v>
      </c>
      <c r="AC32" s="1">
        <f>AC31*(1+RenteEtPerformance!$B$5)</f>
        <v>262.99320320000004</v>
      </c>
      <c r="AD32" s="1">
        <f>AD31*(1+RenteEtPerformance!$B$5)</f>
        <v>273.08236800000003</v>
      </c>
      <c r="AE32" s="1">
        <f>AE31*(1+RenteEtPerformance!$B$5)</f>
        <v>283.54559999999998</v>
      </c>
      <c r="AF32" s="1">
        <f>ROUNDDOWN(($AR31+RenteEtPerformance!$B$3)*(1-RenteEtPerformance!$B$7),0)*RenteEtPerformance!$B$4*(1-RenteEtPerformance!$B$6)</f>
        <v>294.40000000000003</v>
      </c>
      <c r="AR32" s="2">
        <f t="shared" si="0"/>
        <v>7980.1665352571226</v>
      </c>
    </row>
    <row r="33" spans="1:48" x14ac:dyDescent="0.4">
      <c r="A33" t="s">
        <v>36</v>
      </c>
      <c r="B33" s="1">
        <f>B32*(1+RenteEtPerformance!$B$5)</f>
        <v>2687.7127014295429</v>
      </c>
      <c r="C33">
        <f>C32*(1+RenteEtPerformance!$B$5)</f>
        <v>102.88056901807363</v>
      </c>
      <c r="D33" s="1">
        <f>D32*(1+RenteEtPerformance!$B$5)</f>
        <v>106.78262571475287</v>
      </c>
      <c r="E33" s="1">
        <f>E32*(1+RenteEtPerformance!$B$5)</f>
        <v>110.95202280974394</v>
      </c>
      <c r="F33" s="1">
        <f>F32*(1+RenteEtPerformance!$B$5)</f>
        <v>115.21940830242637</v>
      </c>
      <c r="G33" s="1">
        <f>G32*(1+RenteEtPerformance!$B$5)</f>
        <v>119.5488971182872</v>
      </c>
      <c r="H33" s="1">
        <f>H32*(1+RenteEtPerformance!$B$5)</f>
        <v>124.22797304731388</v>
      </c>
      <c r="I33" s="1">
        <f>I32*(1+RenteEtPerformance!$B$5)</f>
        <v>128.98546557735301</v>
      </c>
      <c r="J33" s="1">
        <f>J32*(1+RenteEtPerformance!$B$5)</f>
        <v>133.8833483047307</v>
      </c>
      <c r="K33" s="1">
        <f>K32*(1+RenteEtPerformance!$B$5)</f>
        <v>138.97203793385015</v>
      </c>
      <c r="L33" s="1">
        <f>L32*(1+RenteEtPerformance!$B$5)</f>
        <v>144.38274483630144</v>
      </c>
      <c r="M33" s="1">
        <f>M32*(1+RenteEtPerformance!$B$5)</f>
        <v>149.87282298348597</v>
      </c>
      <c r="N33" s="1">
        <f>N32*(1+RenteEtPerformance!$B$5)</f>
        <v>155.65401712241265</v>
      </c>
      <c r="O33" s="1">
        <f>O32*(1+RenteEtPerformance!$B$5)</f>
        <v>161.57912526659172</v>
      </c>
      <c r="P33" s="1">
        <f>P32*(1+RenteEtPerformance!$B$5)</f>
        <v>167.75319067730695</v>
      </c>
      <c r="Q33" s="1">
        <f>Q32*(1+RenteEtPerformance!$B$5)</f>
        <v>174.18725585262902</v>
      </c>
      <c r="R33" s="1">
        <f>R32*(1+RenteEtPerformance!$B$5)</f>
        <v>180.88676569311465</v>
      </c>
      <c r="S33" s="1">
        <f>S32*(1+RenteEtPerformance!$B$5)</f>
        <v>187.7829939780481</v>
      </c>
      <c r="T33" s="1">
        <f>T32*(1+RenteEtPerformance!$B$5)</f>
        <v>195.01340917619271</v>
      </c>
      <c r="U33" s="1">
        <f>U32*(1+RenteEtPerformance!$B$5)</f>
        <v>202.49855500444036</v>
      </c>
      <c r="V33" s="1">
        <f>V32*(1+RenteEtPerformance!$B$5)</f>
        <v>210.22784593038708</v>
      </c>
      <c r="W33" s="1">
        <f>W32*(1+RenteEtPerformance!$B$5)</f>
        <v>218.3064271397574</v>
      </c>
      <c r="X33" s="1">
        <f>X32*(1+RenteEtPerformance!$B$5)</f>
        <v>226.64817300999735</v>
      </c>
      <c r="Y33" s="1">
        <f>Y32*(1+RenteEtPerformance!$B$5)</f>
        <v>235.33913390769089</v>
      </c>
      <c r="Z33" s="1">
        <f>Z32*(1+RenteEtPerformance!$B$5)</f>
        <v>244.34221276851082</v>
      </c>
      <c r="AA33" s="1">
        <f>AA32*(1+RenteEtPerformance!$B$5)</f>
        <v>253.72176958881798</v>
      </c>
      <c r="AB33" s="1">
        <f>AB32*(1+RenteEtPerformance!$B$5)</f>
        <v>263.42968642764805</v>
      </c>
      <c r="AC33" s="1">
        <f>AC32*(1+RenteEtPerformance!$B$5)</f>
        <v>273.51293132800004</v>
      </c>
      <c r="AD33" s="1">
        <f>AD32*(1+RenteEtPerformance!$B$5)</f>
        <v>284.00566272000003</v>
      </c>
      <c r="AE33" s="1">
        <f>AE32*(1+RenteEtPerformance!$B$5)</f>
        <v>294.88742400000001</v>
      </c>
      <c r="AF33" s="1">
        <f>AF32*(1+RenteEtPerformance!$B$5)</f>
        <v>306.17600000000004</v>
      </c>
      <c r="AG33" s="1">
        <f>ROUNDDOWN(($AR32+RenteEtPerformance!$B$3)*(1-RenteEtPerformance!$B$7),0)*RenteEtPerformance!$B$4*(1-RenteEtPerformance!$B$6)</f>
        <v>317.92</v>
      </c>
      <c r="AR33" s="2">
        <f t="shared" si="0"/>
        <v>8617.2931966674059</v>
      </c>
    </row>
    <row r="34" spans="1:48" x14ac:dyDescent="0.4">
      <c r="A34" t="s">
        <v>37</v>
      </c>
      <c r="B34" s="1">
        <f>B33*(1+RenteEtPerformance!$B$5)</f>
        <v>2795.2212094867245</v>
      </c>
      <c r="C34">
        <f>C33*(1+RenteEtPerformance!$B$5)</f>
        <v>106.99579177879657</v>
      </c>
      <c r="D34" s="1">
        <f>D33*(1+RenteEtPerformance!$B$5)</f>
        <v>111.05393074334299</v>
      </c>
      <c r="E34" s="1">
        <f>E33*(1+RenteEtPerformance!$B$5)</f>
        <v>115.3901037221337</v>
      </c>
      <c r="F34" s="1">
        <f>F33*(1+RenteEtPerformance!$B$5)</f>
        <v>119.82818463452344</v>
      </c>
      <c r="G34" s="1">
        <f>G33*(1+RenteEtPerformance!$B$5)</f>
        <v>124.33085300301869</v>
      </c>
      <c r="H34" s="1">
        <f>H33*(1+RenteEtPerformance!$B$5)</f>
        <v>129.19709196920644</v>
      </c>
      <c r="I34" s="1">
        <f>I33*(1+RenteEtPerformance!$B$5)</f>
        <v>134.14488420044714</v>
      </c>
      <c r="J34" s="1">
        <f>J33*(1+RenteEtPerformance!$B$5)</f>
        <v>139.23868223691994</v>
      </c>
      <c r="K34" s="1">
        <f>K33*(1+RenteEtPerformance!$B$5)</f>
        <v>144.53091945120417</v>
      </c>
      <c r="L34" s="1">
        <f>L33*(1+RenteEtPerformance!$B$5)</f>
        <v>150.15805462975351</v>
      </c>
      <c r="M34" s="1">
        <f>M33*(1+RenteEtPerformance!$B$5)</f>
        <v>155.86773590282542</v>
      </c>
      <c r="N34" s="1">
        <f>N33*(1+RenteEtPerformance!$B$5)</f>
        <v>161.88017780730917</v>
      </c>
      <c r="O34" s="1">
        <f>O33*(1+RenteEtPerformance!$B$5)</f>
        <v>168.0422902772554</v>
      </c>
      <c r="P34" s="1">
        <f>P33*(1+RenteEtPerformance!$B$5)</f>
        <v>174.46331830439922</v>
      </c>
      <c r="Q34" s="1">
        <f>Q33*(1+RenteEtPerformance!$B$5)</f>
        <v>181.15474608673418</v>
      </c>
      <c r="R34" s="1">
        <f>R33*(1+RenteEtPerformance!$B$5)</f>
        <v>188.12223632083925</v>
      </c>
      <c r="S34" s="1">
        <f>S33*(1+RenteEtPerformance!$B$5)</f>
        <v>195.29431373717003</v>
      </c>
      <c r="T34" s="1">
        <f>T33*(1+RenteEtPerformance!$B$5)</f>
        <v>202.81394554324044</v>
      </c>
      <c r="U34" s="1">
        <f>U33*(1+RenteEtPerformance!$B$5)</f>
        <v>210.59849720461798</v>
      </c>
      <c r="V34" s="1">
        <f>V33*(1+RenteEtPerformance!$B$5)</f>
        <v>218.63695976760258</v>
      </c>
      <c r="W34" s="1">
        <f>W33*(1+RenteEtPerformance!$B$5)</f>
        <v>227.03868422534771</v>
      </c>
      <c r="X34" s="1">
        <f>X33*(1+RenteEtPerformance!$B$5)</f>
        <v>235.71409993039725</v>
      </c>
      <c r="Y34" s="1">
        <f>Y33*(1+RenteEtPerformance!$B$5)</f>
        <v>244.75269926399855</v>
      </c>
      <c r="Z34" s="1">
        <f>Z33*(1+RenteEtPerformance!$B$5)</f>
        <v>254.11590127925126</v>
      </c>
      <c r="AA34" s="1">
        <f>AA33*(1+RenteEtPerformance!$B$5)</f>
        <v>263.8706403723707</v>
      </c>
      <c r="AB34" s="1">
        <f>AB33*(1+RenteEtPerformance!$B$5)</f>
        <v>273.96687388475397</v>
      </c>
      <c r="AC34" s="1">
        <f>AC33*(1+RenteEtPerformance!$B$5)</f>
        <v>284.45344858112003</v>
      </c>
      <c r="AD34" s="1">
        <f>AD33*(1+RenteEtPerformance!$B$5)</f>
        <v>295.36588922880003</v>
      </c>
      <c r="AE34" s="1">
        <f>AE33*(1+RenteEtPerformance!$B$5)</f>
        <v>306.68292096000005</v>
      </c>
      <c r="AF34" s="1">
        <f>AF33*(1+RenteEtPerformance!$B$5)</f>
        <v>318.42304000000007</v>
      </c>
      <c r="AG34" s="1">
        <f>AG33*(1+RenteEtPerformance!$B$5)</f>
        <v>330.63680000000005</v>
      </c>
      <c r="AH34" s="1">
        <f>ROUNDDOWN(($AR33+RenteEtPerformance!$B$3)*(1-RenteEtPerformance!$B$7),0)*RenteEtPerformance!$B$4*(1-RenteEtPerformance!$B$6)</f>
        <v>343.28000000000003</v>
      </c>
      <c r="AR34" s="2">
        <f t="shared" si="0"/>
        <v>9305.2649245341054</v>
      </c>
    </row>
    <row r="35" spans="1:48" x14ac:dyDescent="0.4">
      <c r="A35" t="s">
        <v>38</v>
      </c>
      <c r="B35" s="1">
        <f>B34*(1+RenteEtPerformance!$B$5)</f>
        <v>2907.0300578661936</v>
      </c>
      <c r="C35">
        <f>C34*(1+RenteEtPerformance!$B$5)</f>
        <v>111.27562344994844</v>
      </c>
      <c r="D35" s="1">
        <f>D34*(1+RenteEtPerformance!$B$5)</f>
        <v>115.49608797307671</v>
      </c>
      <c r="E35" s="1">
        <f>E34*(1+RenteEtPerformance!$B$5)</f>
        <v>120.00570787101906</v>
      </c>
      <c r="F35" s="1">
        <f>F34*(1+RenteEtPerformance!$B$5)</f>
        <v>124.62131201990438</v>
      </c>
      <c r="G35" s="1">
        <f>G34*(1+RenteEtPerformance!$B$5)</f>
        <v>129.30408712313945</v>
      </c>
      <c r="H35" s="1">
        <f>H34*(1+RenteEtPerformance!$B$5)</f>
        <v>134.36497564797469</v>
      </c>
      <c r="I35" s="1">
        <f>I34*(1+RenteEtPerformance!$B$5)</f>
        <v>139.51067956846504</v>
      </c>
      <c r="J35" s="1">
        <f>J34*(1+RenteEtPerformance!$B$5)</f>
        <v>144.80822952639676</v>
      </c>
      <c r="K35" s="1">
        <f>K34*(1+RenteEtPerformance!$B$5)</f>
        <v>150.31215622925234</v>
      </c>
      <c r="L35" s="1">
        <f>L34*(1+RenteEtPerformance!$B$5)</f>
        <v>156.16437681494367</v>
      </c>
      <c r="M35" s="1">
        <f>M34*(1+RenteEtPerformance!$B$5)</f>
        <v>162.10244533893845</v>
      </c>
      <c r="N35" s="1">
        <f>N34*(1+RenteEtPerformance!$B$5)</f>
        <v>168.35538491960153</v>
      </c>
      <c r="O35" s="1">
        <f>O34*(1+RenteEtPerformance!$B$5)</f>
        <v>174.76398188834563</v>
      </c>
      <c r="P35" s="1">
        <f>P34*(1+RenteEtPerformance!$B$5)</f>
        <v>181.4418510365752</v>
      </c>
      <c r="Q35" s="1">
        <f>Q34*(1+RenteEtPerformance!$B$5)</f>
        <v>188.40093593020356</v>
      </c>
      <c r="R35" s="1">
        <f>R34*(1+RenteEtPerformance!$B$5)</f>
        <v>195.64712577367283</v>
      </c>
      <c r="S35" s="1">
        <f>S34*(1+RenteEtPerformance!$B$5)</f>
        <v>203.10608628665685</v>
      </c>
      <c r="T35" s="1">
        <f>T34*(1+RenteEtPerformance!$B$5)</f>
        <v>210.92650336497007</v>
      </c>
      <c r="U35" s="1">
        <f>U34*(1+RenteEtPerformance!$B$5)</f>
        <v>219.0224370928027</v>
      </c>
      <c r="V35" s="1">
        <f>V34*(1+RenteEtPerformance!$B$5)</f>
        <v>227.38243815830668</v>
      </c>
      <c r="W35" s="1">
        <f>W34*(1+RenteEtPerformance!$B$5)</f>
        <v>236.12023159436163</v>
      </c>
      <c r="X35" s="1">
        <f>X34*(1+RenteEtPerformance!$B$5)</f>
        <v>245.14266392761314</v>
      </c>
      <c r="Y35" s="1">
        <f>Y34*(1+RenteEtPerformance!$B$5)</f>
        <v>254.5428072345585</v>
      </c>
      <c r="Z35" s="1">
        <f>Z34*(1+RenteEtPerformance!$B$5)</f>
        <v>264.28053733042134</v>
      </c>
      <c r="AA35" s="1">
        <f>AA34*(1+RenteEtPerformance!$B$5)</f>
        <v>274.42546598726551</v>
      </c>
      <c r="AB35" s="1">
        <f>AB34*(1+RenteEtPerformance!$B$5)</f>
        <v>284.92554884014413</v>
      </c>
      <c r="AC35" s="1">
        <f>AC34*(1+RenteEtPerformance!$B$5)</f>
        <v>295.83158652436487</v>
      </c>
      <c r="AD35" s="1">
        <f>AD34*(1+RenteEtPerformance!$B$5)</f>
        <v>307.18052479795205</v>
      </c>
      <c r="AE35" s="1">
        <f>AE34*(1+RenteEtPerformance!$B$5)</f>
        <v>318.95023779840005</v>
      </c>
      <c r="AF35" s="1">
        <f>AF34*(1+RenteEtPerformance!$B$5)</f>
        <v>331.15996160000009</v>
      </c>
      <c r="AG35" s="1">
        <f>AG34*(1+RenteEtPerformance!$B$5)</f>
        <v>343.86227200000008</v>
      </c>
      <c r="AH35" s="1">
        <f>AH34*(1+RenteEtPerformance!$B$5)</f>
        <v>357.01120000000003</v>
      </c>
      <c r="AI35" s="1">
        <f>ROUNDDOWN(($AR34+RenteEtPerformance!$B$3)*(1-RenteEtPerformance!$B$7),0)*RenteEtPerformance!$B$4*(1-RenteEtPerformance!$B$6)</f>
        <v>370.72</v>
      </c>
      <c r="AR35" s="2">
        <f t="shared" si="0"/>
        <v>10048.19552151547</v>
      </c>
    </row>
    <row r="36" spans="1:48" x14ac:dyDescent="0.4">
      <c r="A36" t="s">
        <v>39</v>
      </c>
      <c r="B36" s="1">
        <f>B35*(1+RenteEtPerformance!$B$5)</f>
        <v>3023.3112601808416</v>
      </c>
      <c r="C36">
        <f>C35*(1+RenteEtPerformance!$B$5)</f>
        <v>115.72664838794638</v>
      </c>
      <c r="D36" s="1">
        <f>D35*(1+RenteEtPerformance!$B$5)</f>
        <v>120.11593149199979</v>
      </c>
      <c r="E36" s="1">
        <f>E35*(1+RenteEtPerformance!$B$5)</f>
        <v>124.80593618585982</v>
      </c>
      <c r="F36" s="1">
        <f>F35*(1+RenteEtPerformance!$B$5)</f>
        <v>129.60616450070057</v>
      </c>
      <c r="G36" s="1">
        <f>G35*(1+RenteEtPerformance!$B$5)</f>
        <v>134.47625060806504</v>
      </c>
      <c r="H36" s="1">
        <f>H35*(1+RenteEtPerformance!$B$5)</f>
        <v>139.73957467389369</v>
      </c>
      <c r="I36" s="1">
        <f>I35*(1+RenteEtPerformance!$B$5)</f>
        <v>145.09110675120365</v>
      </c>
      <c r="J36" s="1">
        <f>J35*(1+RenteEtPerformance!$B$5)</f>
        <v>150.60055870745262</v>
      </c>
      <c r="K36" s="1">
        <f>K35*(1+RenteEtPerformance!$B$5)</f>
        <v>156.32464247842245</v>
      </c>
      <c r="L36" s="1">
        <f>L35*(1+RenteEtPerformance!$B$5)</f>
        <v>162.41095188754142</v>
      </c>
      <c r="M36" s="1">
        <f>M35*(1+RenteEtPerformance!$B$5)</f>
        <v>168.58654315249601</v>
      </c>
      <c r="N36" s="1">
        <f>N35*(1+RenteEtPerformance!$B$5)</f>
        <v>175.0896003163856</v>
      </c>
      <c r="O36" s="1">
        <f>O35*(1+RenteEtPerformance!$B$5)</f>
        <v>181.75454116387945</v>
      </c>
      <c r="P36" s="1">
        <f>P35*(1+RenteEtPerformance!$B$5)</f>
        <v>188.69952507803822</v>
      </c>
      <c r="Q36" s="1">
        <f>Q35*(1+RenteEtPerformance!$B$5)</f>
        <v>195.9369733674117</v>
      </c>
      <c r="R36" s="1">
        <f>R35*(1+RenteEtPerformance!$B$5)</f>
        <v>203.47301080461975</v>
      </c>
      <c r="S36" s="1">
        <f>S35*(1+RenteEtPerformance!$B$5)</f>
        <v>211.23032973812312</v>
      </c>
      <c r="T36" s="1">
        <f>T35*(1+RenteEtPerformance!$B$5)</f>
        <v>219.3635634995689</v>
      </c>
      <c r="U36" s="1">
        <f>U35*(1+RenteEtPerformance!$B$5)</f>
        <v>227.78333457651482</v>
      </c>
      <c r="V36" s="1">
        <f>V35*(1+RenteEtPerformance!$B$5)</f>
        <v>236.47773568463896</v>
      </c>
      <c r="W36" s="1">
        <f>W35*(1+RenteEtPerformance!$B$5)</f>
        <v>245.56504085813609</v>
      </c>
      <c r="X36" s="1">
        <f>X35*(1+RenteEtPerformance!$B$5)</f>
        <v>254.94837048471769</v>
      </c>
      <c r="Y36" s="1">
        <f>Y35*(1+RenteEtPerformance!$B$5)</f>
        <v>264.72451952394084</v>
      </c>
      <c r="Z36" s="1">
        <f>Z35*(1+RenteEtPerformance!$B$5)</f>
        <v>274.85175882363819</v>
      </c>
      <c r="AA36" s="1">
        <f>AA35*(1+RenteEtPerformance!$B$5)</f>
        <v>285.40248462675612</v>
      </c>
      <c r="AB36" s="1">
        <f>AB35*(1+RenteEtPerformance!$B$5)</f>
        <v>296.32257079374989</v>
      </c>
      <c r="AC36" s="1">
        <f>AC35*(1+RenteEtPerformance!$B$5)</f>
        <v>307.66484998533946</v>
      </c>
      <c r="AD36" s="1">
        <f>AD35*(1+RenteEtPerformance!$B$5)</f>
        <v>319.46774578987015</v>
      </c>
      <c r="AE36" s="1">
        <f>AE35*(1+RenteEtPerformance!$B$5)</f>
        <v>331.70824731033605</v>
      </c>
      <c r="AF36" s="1">
        <f>AF35*(1+RenteEtPerformance!$B$5)</f>
        <v>344.40636006400013</v>
      </c>
      <c r="AG36" s="1">
        <f>AG35*(1+RenteEtPerformance!$B$5)</f>
        <v>357.61676288000007</v>
      </c>
      <c r="AH36" s="1">
        <f>AH35*(1+RenteEtPerformance!$B$5)</f>
        <v>371.29164800000007</v>
      </c>
      <c r="AI36" s="1">
        <f>AI35*(1+RenteEtPerformance!$B$5)</f>
        <v>385.54880000000003</v>
      </c>
      <c r="AJ36" s="1">
        <f>ROUNDDOWN(($AR35+RenteEtPerformance!$B$3)*(1-RenteEtPerformance!$B$7),0)*RenteEtPerformance!$B$4*(1-RenteEtPerformance!$B$6)</f>
        <v>400.32</v>
      </c>
      <c r="AR36" s="2">
        <f t="shared" si="0"/>
        <v>10850.443342376089</v>
      </c>
    </row>
    <row r="37" spans="1:48" x14ac:dyDescent="0.4">
      <c r="A37" t="s">
        <v>40</v>
      </c>
      <c r="B37" s="1">
        <f>B36*(1+RenteEtPerformance!$B$5)</f>
        <v>3144.2437105880754</v>
      </c>
      <c r="C37">
        <f>C36*(1+RenteEtPerformance!$B$5)</f>
        <v>120.35571432346424</v>
      </c>
      <c r="D37" s="1">
        <f>D36*(1+RenteEtPerformance!$B$5)</f>
        <v>124.92056875167978</v>
      </c>
      <c r="E37" s="1">
        <f>E36*(1+RenteEtPerformance!$B$5)</f>
        <v>129.79817363329423</v>
      </c>
      <c r="F37" s="1">
        <f>F36*(1+RenteEtPerformance!$B$5)</f>
        <v>134.7904110807286</v>
      </c>
      <c r="G37" s="1">
        <f>G36*(1+RenteEtPerformance!$B$5)</f>
        <v>139.85530063238764</v>
      </c>
      <c r="H37" s="1">
        <f>H36*(1+RenteEtPerformance!$B$5)</f>
        <v>145.32915766084943</v>
      </c>
      <c r="I37" s="1">
        <f>I36*(1+RenteEtPerformance!$B$5)</f>
        <v>150.89475102125181</v>
      </c>
      <c r="J37" s="1">
        <f>J36*(1+RenteEtPerformance!$B$5)</f>
        <v>156.62458105575072</v>
      </c>
      <c r="K37" s="1">
        <f>K36*(1+RenteEtPerformance!$B$5)</f>
        <v>162.57762817755935</v>
      </c>
      <c r="L37" s="1">
        <f>L36*(1+RenteEtPerformance!$B$5)</f>
        <v>168.90738996304307</v>
      </c>
      <c r="M37" s="1">
        <f>M36*(1+RenteEtPerformance!$B$5)</f>
        <v>175.33000487859584</v>
      </c>
      <c r="N37" s="1">
        <f>N36*(1+RenteEtPerformance!$B$5)</f>
        <v>182.09318432904104</v>
      </c>
      <c r="O37" s="1">
        <f>O36*(1+RenteEtPerformance!$B$5)</f>
        <v>189.02472281043464</v>
      </c>
      <c r="P37" s="1">
        <f>P36*(1+RenteEtPerformance!$B$5)</f>
        <v>196.24750608115977</v>
      </c>
      <c r="Q37" s="1">
        <f>Q36*(1+RenteEtPerformance!$B$5)</f>
        <v>203.77445230210816</v>
      </c>
      <c r="R37" s="1">
        <f>R36*(1+RenteEtPerformance!$B$5)</f>
        <v>211.61193123680454</v>
      </c>
      <c r="S37" s="1">
        <f>S36*(1+RenteEtPerformance!$B$5)</f>
        <v>219.67954292764804</v>
      </c>
      <c r="T37" s="1">
        <f>T36*(1+RenteEtPerformance!$B$5)</f>
        <v>228.13810603955167</v>
      </c>
      <c r="U37" s="1">
        <f>U36*(1+RenteEtPerformance!$B$5)</f>
        <v>236.89466795957543</v>
      </c>
      <c r="V37" s="1">
        <f>V36*(1+RenteEtPerformance!$B$5)</f>
        <v>245.93684511202451</v>
      </c>
      <c r="W37" s="1">
        <f>W36*(1+RenteEtPerformance!$B$5)</f>
        <v>255.38764249246154</v>
      </c>
      <c r="X37" s="1">
        <f>X36*(1+RenteEtPerformance!$B$5)</f>
        <v>265.14630530410642</v>
      </c>
      <c r="Y37" s="1">
        <f>Y36*(1+RenteEtPerformance!$B$5)</f>
        <v>275.31350030489847</v>
      </c>
      <c r="Z37" s="1">
        <f>Z36*(1+RenteEtPerformance!$B$5)</f>
        <v>285.84582917658372</v>
      </c>
      <c r="AA37" s="1">
        <f>AA36*(1+RenteEtPerformance!$B$5)</f>
        <v>296.81858401182637</v>
      </c>
      <c r="AB37" s="1">
        <f>AB36*(1+RenteEtPerformance!$B$5)</f>
        <v>308.17547362549988</v>
      </c>
      <c r="AC37" s="1">
        <f>AC36*(1+RenteEtPerformance!$B$5)</f>
        <v>319.97144398475302</v>
      </c>
      <c r="AD37" s="1">
        <f>AD36*(1+RenteEtPerformance!$B$5)</f>
        <v>332.24645562146497</v>
      </c>
      <c r="AE37" s="1">
        <f>AE36*(1+RenteEtPerformance!$B$5)</f>
        <v>344.97657720274952</v>
      </c>
      <c r="AF37" s="1">
        <f>AF36*(1+RenteEtPerformance!$B$5)</f>
        <v>358.18261446656015</v>
      </c>
      <c r="AG37" s="1">
        <f>AG36*(1+RenteEtPerformance!$B$5)</f>
        <v>371.9214333952001</v>
      </c>
      <c r="AH37" s="1">
        <f>AH36*(1+RenteEtPerformance!$B$5)</f>
        <v>386.14331392000008</v>
      </c>
      <c r="AI37" s="1">
        <f>AI36*(1+RenteEtPerformance!$B$5)</f>
        <v>400.97075200000006</v>
      </c>
      <c r="AJ37" s="1">
        <f>AJ36*(1+RenteEtPerformance!$B$5)</f>
        <v>416.33280000000002</v>
      </c>
      <c r="AK37" s="1">
        <f>ROUNDDOWN(($AR36+RenteEtPerformance!$B$3)*(1-RenteEtPerformance!$B$7),0)*RenteEtPerformance!$B$4*(1-RenteEtPerformance!$B$6)</f>
        <v>432.28000000000003</v>
      </c>
      <c r="AL37" s="1"/>
      <c r="AM37" s="1"/>
      <c r="AN37" s="1"/>
      <c r="AO37" s="1"/>
      <c r="AP37" s="1"/>
      <c r="AQ37" s="1"/>
      <c r="AR37" s="2">
        <f t="shared" si="0"/>
        <v>11716.741076071134</v>
      </c>
    </row>
    <row r="38" spans="1:48" x14ac:dyDescent="0.4">
      <c r="A38" t="s">
        <v>41</v>
      </c>
      <c r="B38" s="1">
        <f>B37*(1+RenteEtPerformance!$B$5)</f>
        <v>3270.0134590115986</v>
      </c>
      <c r="C38">
        <f>C37*(1+RenteEtPerformance!$B$5)</f>
        <v>125.16994289640282</v>
      </c>
      <c r="D38" s="1">
        <f>D37*(1+RenteEtPerformance!$B$5)</f>
        <v>129.91739150174698</v>
      </c>
      <c r="E38" s="1">
        <f>E37*(1+RenteEtPerformance!$B$5)</f>
        <v>134.990100578626</v>
      </c>
      <c r="F38" s="1">
        <f>F37*(1+RenteEtPerformance!$B$5)</f>
        <v>140.18202752395774</v>
      </c>
      <c r="G38" s="1">
        <f>G37*(1+RenteEtPerformance!$B$5)</f>
        <v>145.44951265768316</v>
      </c>
      <c r="H38" s="1">
        <f>H37*(1+RenteEtPerformance!$B$5)</f>
        <v>151.1423239672834</v>
      </c>
      <c r="I38" s="1">
        <f>I37*(1+RenteEtPerformance!$B$5)</f>
        <v>156.9305410621019</v>
      </c>
      <c r="J38" s="1">
        <f>J37*(1+RenteEtPerformance!$B$5)</f>
        <v>162.88956429798077</v>
      </c>
      <c r="K38" s="1">
        <f>K37*(1+RenteEtPerformance!$B$5)</f>
        <v>169.08073330466172</v>
      </c>
      <c r="L38" s="1">
        <f>L37*(1+RenteEtPerformance!$B$5)</f>
        <v>175.66368556156479</v>
      </c>
      <c r="M38" s="1">
        <f>M37*(1+RenteEtPerformance!$B$5)</f>
        <v>182.34320507373968</v>
      </c>
      <c r="N38" s="1">
        <f>N37*(1+RenteEtPerformance!$B$5)</f>
        <v>189.37691170220268</v>
      </c>
      <c r="O38" s="1">
        <f>O37*(1+RenteEtPerformance!$B$5)</f>
        <v>196.58571172285204</v>
      </c>
      <c r="P38" s="1">
        <f>P37*(1+RenteEtPerformance!$B$5)</f>
        <v>204.09740632440617</v>
      </c>
      <c r="Q38" s="1">
        <f>Q37*(1+RenteEtPerformance!$B$5)</f>
        <v>211.92543039419249</v>
      </c>
      <c r="R38" s="1">
        <f>R37*(1+RenteEtPerformance!$B$5)</f>
        <v>220.07640848627673</v>
      </c>
      <c r="S38" s="1">
        <f>S37*(1+RenteEtPerformance!$B$5)</f>
        <v>228.46672464475398</v>
      </c>
      <c r="T38" s="1">
        <f>T37*(1+RenteEtPerformance!$B$5)</f>
        <v>237.26363028113374</v>
      </c>
      <c r="U38" s="1">
        <f>U37*(1+RenteEtPerformance!$B$5)</f>
        <v>246.37045467795846</v>
      </c>
      <c r="V38" s="1">
        <f>V37*(1+RenteEtPerformance!$B$5)</f>
        <v>255.77431891650551</v>
      </c>
      <c r="W38" s="1">
        <f>W37*(1+RenteEtPerformance!$B$5)</f>
        <v>265.60314819216001</v>
      </c>
      <c r="X38" s="1">
        <f>X37*(1+RenteEtPerformance!$B$5)</f>
        <v>275.7521575162707</v>
      </c>
      <c r="Y38" s="1">
        <f>Y37*(1+RenteEtPerformance!$B$5)</f>
        <v>286.3260403170944</v>
      </c>
      <c r="Z38" s="1">
        <f>Z37*(1+RenteEtPerformance!$B$5)</f>
        <v>297.27966234364709</v>
      </c>
      <c r="AA38" s="1">
        <f>AA37*(1+RenteEtPerformance!$B$5)</f>
        <v>308.69132737229944</v>
      </c>
      <c r="AB38" s="1">
        <f>AB37*(1+RenteEtPerformance!$B$5)</f>
        <v>320.50249257051991</v>
      </c>
      <c r="AC38" s="1">
        <f>AC37*(1+RenteEtPerformance!$B$5)</f>
        <v>332.77030174414318</v>
      </c>
      <c r="AD38" s="1">
        <f>AD37*(1+RenteEtPerformance!$B$5)</f>
        <v>345.53631384632359</v>
      </c>
      <c r="AE38" s="1">
        <f>AE37*(1+RenteEtPerformance!$B$5)</f>
        <v>358.77564029085954</v>
      </c>
      <c r="AF38" s="1">
        <f>AF37*(1+RenteEtPerformance!$B$5)</f>
        <v>372.50991904522255</v>
      </c>
      <c r="AG38" s="1">
        <f>AG37*(1+RenteEtPerformance!$B$5)</f>
        <v>386.79829073100814</v>
      </c>
      <c r="AH38" s="1">
        <f>AH37*(1+RenteEtPerformance!$B$5)</f>
        <v>401.58904647680009</v>
      </c>
      <c r="AI38" s="1">
        <f>AI37*(1+RenteEtPerformance!$B$5)</f>
        <v>417.00958208000009</v>
      </c>
      <c r="AJ38" s="1">
        <f>AJ37*(1+RenteEtPerformance!$B$5)</f>
        <v>432.98611200000005</v>
      </c>
      <c r="AK38" s="1">
        <f>AK37*(1+RenteEtPerformance!$B$5)</f>
        <v>449.57120000000003</v>
      </c>
      <c r="AL38" s="1">
        <f>ROUNDDOWN(($AR37+RenteEtPerformance!$B$3)*(1-RenteEtPerformance!$B$7),0)*RenteEtPerformance!$B$4*(1-RenteEtPerformance!$B$6)</f>
        <v>466.76</v>
      </c>
      <c r="AR38" s="2">
        <f t="shared" si="0"/>
        <v>12652.170719113981</v>
      </c>
    </row>
    <row r="39" spans="1:48" x14ac:dyDescent="0.4">
      <c r="A39" t="s">
        <v>42</v>
      </c>
      <c r="B39" s="1">
        <f>B38*(1+RenteEtPerformance!$B$5)</f>
        <v>3400.8139973720627</v>
      </c>
      <c r="C39">
        <f>C38*(1+RenteEtPerformance!$B$5)</f>
        <v>130.17674061225893</v>
      </c>
      <c r="D39" s="1">
        <f>D38*(1+RenteEtPerformance!$B$5)</f>
        <v>135.11408716181685</v>
      </c>
      <c r="E39" s="1">
        <f>E38*(1+RenteEtPerformance!$B$5)</f>
        <v>140.38970460177103</v>
      </c>
      <c r="F39" s="1">
        <f>F38*(1+RenteEtPerformance!$B$5)</f>
        <v>145.78930862491606</v>
      </c>
      <c r="G39" s="1">
        <f>G38*(1+RenteEtPerformance!$B$5)</f>
        <v>151.26749316399048</v>
      </c>
      <c r="H39" s="1">
        <f>H38*(1+RenteEtPerformance!$B$5)</f>
        <v>157.18801692597475</v>
      </c>
      <c r="I39" s="1">
        <f>I38*(1+RenteEtPerformance!$B$5)</f>
        <v>163.20776270458597</v>
      </c>
      <c r="J39" s="1">
        <f>J38*(1+RenteEtPerformance!$B$5)</f>
        <v>169.40514686989999</v>
      </c>
      <c r="K39" s="1">
        <f>K38*(1+RenteEtPerformance!$B$5)</f>
        <v>175.8439626368482</v>
      </c>
      <c r="L39" s="1">
        <f>L38*(1+RenteEtPerformance!$B$5)</f>
        <v>182.69023298402738</v>
      </c>
      <c r="M39" s="1">
        <f>M38*(1+RenteEtPerformance!$B$5)</f>
        <v>189.63693327668926</v>
      </c>
      <c r="N39" s="1">
        <f>N38*(1+RenteEtPerformance!$B$5)</f>
        <v>196.9519881702908</v>
      </c>
      <c r="O39" s="1">
        <f>O38*(1+RenteEtPerformance!$B$5)</f>
        <v>204.44914019176613</v>
      </c>
      <c r="P39" s="1">
        <f>P38*(1+RenteEtPerformance!$B$5)</f>
        <v>212.26130257738242</v>
      </c>
      <c r="Q39" s="1">
        <f>Q38*(1+RenteEtPerformance!$B$5)</f>
        <v>220.40244760996021</v>
      </c>
      <c r="R39" s="1">
        <f>R38*(1+RenteEtPerformance!$B$5)</f>
        <v>228.87946482572781</v>
      </c>
      <c r="S39" s="1">
        <f>S38*(1+RenteEtPerformance!$B$5)</f>
        <v>237.60539363054414</v>
      </c>
      <c r="T39" s="1">
        <f>T38*(1+RenteEtPerformance!$B$5)</f>
        <v>246.75417549237909</v>
      </c>
      <c r="U39" s="1">
        <f>U38*(1+RenteEtPerformance!$B$5)</f>
        <v>256.22527286507682</v>
      </c>
      <c r="V39" s="1">
        <f>V38*(1+RenteEtPerformance!$B$5)</f>
        <v>266.00529167316574</v>
      </c>
      <c r="W39" s="1">
        <f>W38*(1+RenteEtPerformance!$B$5)</f>
        <v>276.22727411984641</v>
      </c>
      <c r="X39" s="1">
        <f>X38*(1+RenteEtPerformance!$B$5)</f>
        <v>286.78224381692155</v>
      </c>
      <c r="Y39" s="1">
        <f>Y38*(1+RenteEtPerformance!$B$5)</f>
        <v>297.77908192977816</v>
      </c>
      <c r="Z39" s="1">
        <f>Z38*(1+RenteEtPerformance!$B$5)</f>
        <v>309.17084883739301</v>
      </c>
      <c r="AA39" s="1">
        <f>AA38*(1+RenteEtPerformance!$B$5)</f>
        <v>321.03898046719144</v>
      </c>
      <c r="AB39" s="1">
        <f>AB38*(1+RenteEtPerformance!$B$5)</f>
        <v>333.32259227334072</v>
      </c>
      <c r="AC39" s="1">
        <f>AC38*(1+RenteEtPerformance!$B$5)</f>
        <v>346.08111381390893</v>
      </c>
      <c r="AD39" s="1">
        <f>AD38*(1+RenteEtPerformance!$B$5)</f>
        <v>359.35776640017656</v>
      </c>
      <c r="AE39" s="1">
        <f>AE38*(1+RenteEtPerformance!$B$5)</f>
        <v>373.12666590249393</v>
      </c>
      <c r="AF39" s="1">
        <f>AF38*(1+RenteEtPerformance!$B$5)</f>
        <v>387.41031580703145</v>
      </c>
      <c r="AG39" s="1">
        <f>AG38*(1+RenteEtPerformance!$B$5)</f>
        <v>402.27022236024845</v>
      </c>
      <c r="AH39" s="1">
        <f>AH38*(1+RenteEtPerformance!$B$5)</f>
        <v>417.65260833587212</v>
      </c>
      <c r="AI39" s="1">
        <f>AI38*(1+RenteEtPerformance!$B$5)</f>
        <v>433.68996536320009</v>
      </c>
      <c r="AJ39" s="1">
        <f>AJ38*(1+RenteEtPerformance!$B$5)</f>
        <v>450.30555648000006</v>
      </c>
      <c r="AK39" s="1">
        <f>AK38*(1+RenteEtPerformance!$B$5)</f>
        <v>467.55404800000002</v>
      </c>
      <c r="AL39" s="1">
        <f>AL38*(1+RenteEtPerformance!$B$5)</f>
        <v>485.43040000000002</v>
      </c>
      <c r="AM39" s="1">
        <f>ROUNDDOWN(($AR38+RenteEtPerformance!$B$3)*(1-RenteEtPerformance!$B$7),0)*RenteEtPerformance!$B$4*(1-RenteEtPerformance!$B$6)</f>
        <v>504.04</v>
      </c>
      <c r="AR39" s="2">
        <f t="shared" si="0"/>
        <v>13662.297547878537</v>
      </c>
    </row>
    <row r="40" spans="1:48" x14ac:dyDescent="0.4">
      <c r="A40" t="s">
        <v>43</v>
      </c>
      <c r="B40" s="1">
        <f>B39*(1+RenteEtPerformance!$B$5)</f>
        <v>3536.8465572669452</v>
      </c>
      <c r="C40">
        <f>C39*(1+RenteEtPerformance!$B$5)</f>
        <v>135.3838102367493</v>
      </c>
      <c r="D40" s="1">
        <f>D39*(1+RenteEtPerformance!$B$5)</f>
        <v>140.51865064828954</v>
      </c>
      <c r="E40" s="1">
        <f>E39*(1+RenteEtPerformance!$B$5)</f>
        <v>146.00529278584187</v>
      </c>
      <c r="F40" s="1">
        <f>F39*(1+RenteEtPerformance!$B$5)</f>
        <v>151.62088096991272</v>
      </c>
      <c r="G40" s="1">
        <f>G39*(1+RenteEtPerformance!$B$5)</f>
        <v>157.31819289055011</v>
      </c>
      <c r="H40" s="1">
        <f>H39*(1+RenteEtPerformance!$B$5)</f>
        <v>163.47553760301375</v>
      </c>
      <c r="I40" s="1">
        <f>I39*(1+RenteEtPerformance!$B$5)</f>
        <v>169.73607321276941</v>
      </c>
      <c r="J40" s="1">
        <f>J39*(1+RenteEtPerformance!$B$5)</f>
        <v>176.181352744696</v>
      </c>
      <c r="K40" s="1">
        <f>K39*(1+RenteEtPerformance!$B$5)</f>
        <v>182.87772114232214</v>
      </c>
      <c r="L40" s="1">
        <f>L39*(1+RenteEtPerformance!$B$5)</f>
        <v>189.99784230338847</v>
      </c>
      <c r="M40" s="1">
        <f>M39*(1+RenteEtPerformance!$B$5)</f>
        <v>197.22241060775684</v>
      </c>
      <c r="N40" s="1">
        <f>N39*(1+RenteEtPerformance!$B$5)</f>
        <v>204.83006769710244</v>
      </c>
      <c r="O40" s="1">
        <f>O39*(1+RenteEtPerformance!$B$5)</f>
        <v>212.62710579943678</v>
      </c>
      <c r="P40" s="1">
        <f>P39*(1+RenteEtPerformance!$B$5)</f>
        <v>220.75175468047772</v>
      </c>
      <c r="Q40" s="1">
        <f>Q39*(1+RenteEtPerformance!$B$5)</f>
        <v>229.21854551435862</v>
      </c>
      <c r="R40" s="1">
        <f>R39*(1+RenteEtPerformance!$B$5)</f>
        <v>238.03464341875693</v>
      </c>
      <c r="S40" s="1">
        <f>S39*(1+RenteEtPerformance!$B$5)</f>
        <v>247.10960937576593</v>
      </c>
      <c r="T40" s="1">
        <f>T39*(1+RenteEtPerformance!$B$5)</f>
        <v>256.62434251207424</v>
      </c>
      <c r="U40" s="1">
        <f>U39*(1+RenteEtPerformance!$B$5)</f>
        <v>266.47428377967992</v>
      </c>
      <c r="V40" s="1">
        <f>V39*(1+RenteEtPerformance!$B$5)</f>
        <v>276.64550334009238</v>
      </c>
      <c r="W40" s="1">
        <f>W39*(1+RenteEtPerformance!$B$5)</f>
        <v>287.2763650846403</v>
      </c>
      <c r="X40" s="1">
        <f>X39*(1+RenteEtPerformance!$B$5)</f>
        <v>298.2535335695984</v>
      </c>
      <c r="Y40" s="1">
        <f>Y39*(1+RenteEtPerformance!$B$5)</f>
        <v>309.69024520696928</v>
      </c>
      <c r="Z40" s="1">
        <f>Z39*(1+RenteEtPerformance!$B$5)</f>
        <v>321.53768279088877</v>
      </c>
      <c r="AA40" s="1">
        <f>AA39*(1+RenteEtPerformance!$B$5)</f>
        <v>333.88053968587911</v>
      </c>
      <c r="AB40" s="1">
        <f>AB39*(1+RenteEtPerformance!$B$5)</f>
        <v>346.65549596427434</v>
      </c>
      <c r="AC40" s="1">
        <f>AC39*(1+RenteEtPerformance!$B$5)</f>
        <v>359.9243583664653</v>
      </c>
      <c r="AD40" s="1">
        <f>AD39*(1+RenteEtPerformance!$B$5)</f>
        <v>373.73207705618364</v>
      </c>
      <c r="AE40" s="1">
        <f>AE39*(1+RenteEtPerformance!$B$5)</f>
        <v>388.05173253859368</v>
      </c>
      <c r="AF40" s="1">
        <f>AF39*(1+RenteEtPerformance!$B$5)</f>
        <v>402.9067284393127</v>
      </c>
      <c r="AG40" s="1">
        <f>AG39*(1+RenteEtPerformance!$B$5)</f>
        <v>418.36103125465843</v>
      </c>
      <c r="AH40" s="1">
        <f>AH39*(1+RenteEtPerformance!$B$5)</f>
        <v>434.35871266930701</v>
      </c>
      <c r="AI40" s="1">
        <f>AI39*(1+RenteEtPerformance!$B$5)</f>
        <v>451.0375639777281</v>
      </c>
      <c r="AJ40" s="1">
        <f>AJ39*(1+RenteEtPerformance!$B$5)</f>
        <v>468.31777873920009</v>
      </c>
      <c r="AK40" s="1">
        <f>AK39*(1+RenteEtPerformance!$B$5)</f>
        <v>486.25620992000006</v>
      </c>
      <c r="AL40" s="1">
        <f>AL39*(1+RenteEtPerformance!$B$5)</f>
        <v>504.84761600000002</v>
      </c>
      <c r="AM40" s="1">
        <f>AM39*(1+RenteEtPerformance!$B$5)</f>
        <v>524.20159999999998</v>
      </c>
      <c r="AN40" s="1">
        <f>ROUNDDOWN(($AR39+RenteEtPerformance!$B$3)*(1-RenteEtPerformance!$B$7),0)*RenteEtPerformance!$B$4*(1-RenteEtPerformance!$B$6)</f>
        <v>544.28</v>
      </c>
      <c r="AR40" s="2">
        <f t="shared" si="0"/>
        <v>14753.06944979368</v>
      </c>
      <c r="AS40" s="1"/>
    </row>
    <row r="41" spans="1:48" x14ac:dyDescent="0.4">
      <c r="A41" t="s">
        <v>44</v>
      </c>
      <c r="B41" s="1">
        <f>B40*(1+RenteEtPerformance!$B$5)</f>
        <v>3678.3204195576232</v>
      </c>
      <c r="C41">
        <f>C40*(1+RenteEtPerformance!$B$5)</f>
        <v>140.79916264621929</v>
      </c>
      <c r="D41" s="1">
        <f>D40*(1+RenteEtPerformance!$B$5)</f>
        <v>146.13939667422113</v>
      </c>
      <c r="E41" s="1">
        <f>E40*(1+RenteEtPerformance!$B$5)</f>
        <v>151.84550449727556</v>
      </c>
      <c r="F41" s="1">
        <f>F40*(1+RenteEtPerformance!$B$5)</f>
        <v>157.68571620870924</v>
      </c>
      <c r="G41" s="1">
        <f>G40*(1+RenteEtPerformance!$B$5)</f>
        <v>163.61092060617213</v>
      </c>
      <c r="H41" s="1">
        <f>H40*(1+RenteEtPerformance!$B$5)</f>
        <v>170.01455910713432</v>
      </c>
      <c r="I41" s="1">
        <f>I40*(1+RenteEtPerformance!$B$5)</f>
        <v>176.52551614128021</v>
      </c>
      <c r="J41" s="1">
        <f>J40*(1+RenteEtPerformance!$B$5)</f>
        <v>183.22860685448384</v>
      </c>
      <c r="K41" s="1">
        <f>K40*(1+RenteEtPerformance!$B$5)</f>
        <v>190.19282998801503</v>
      </c>
      <c r="L41" s="1">
        <f>L40*(1+RenteEtPerformance!$B$5)</f>
        <v>197.59775599552401</v>
      </c>
      <c r="M41" s="1">
        <f>M40*(1+RenteEtPerformance!$B$5)</f>
        <v>205.11130703206712</v>
      </c>
      <c r="N41" s="1">
        <f>N40*(1+RenteEtPerformance!$B$5)</f>
        <v>213.02327040498653</v>
      </c>
      <c r="O41" s="1">
        <f>O40*(1+RenteEtPerformance!$B$5)</f>
        <v>221.13219003141427</v>
      </c>
      <c r="P41" s="1">
        <f>P40*(1+RenteEtPerformance!$B$5)</f>
        <v>229.58182486769684</v>
      </c>
      <c r="Q41" s="1">
        <f>Q40*(1+RenteEtPerformance!$B$5)</f>
        <v>238.38728733493298</v>
      </c>
      <c r="R41" s="1">
        <f>R40*(1+RenteEtPerformance!$B$5)</f>
        <v>247.55602915550722</v>
      </c>
      <c r="S41" s="1">
        <f>S40*(1+RenteEtPerformance!$B$5)</f>
        <v>256.99399375079656</v>
      </c>
      <c r="T41" s="1">
        <f>T40*(1+RenteEtPerformance!$B$5)</f>
        <v>266.88931621255722</v>
      </c>
      <c r="U41" s="1">
        <f>U40*(1+RenteEtPerformance!$B$5)</f>
        <v>277.13325513086716</v>
      </c>
      <c r="V41" s="1">
        <f>V40*(1+RenteEtPerformance!$B$5)</f>
        <v>287.7113234736961</v>
      </c>
      <c r="W41" s="1">
        <f>W40*(1+RenteEtPerformance!$B$5)</f>
        <v>298.76741968802594</v>
      </c>
      <c r="X41" s="1">
        <f>X40*(1+RenteEtPerformance!$B$5)</f>
        <v>310.18367491238234</v>
      </c>
      <c r="Y41" s="1">
        <f>Y40*(1+RenteEtPerformance!$B$5)</f>
        <v>322.07785501524808</v>
      </c>
      <c r="Z41" s="1">
        <f>Z40*(1+RenteEtPerformance!$B$5)</f>
        <v>334.3991901025243</v>
      </c>
      <c r="AA41" s="1">
        <f>AA40*(1+RenteEtPerformance!$B$5)</f>
        <v>347.23576127331427</v>
      </c>
      <c r="AB41" s="1">
        <f>AB40*(1+RenteEtPerformance!$B$5)</f>
        <v>360.52171580284534</v>
      </c>
      <c r="AC41" s="1">
        <f>AC40*(1+RenteEtPerformance!$B$5)</f>
        <v>374.32133270112394</v>
      </c>
      <c r="AD41" s="1">
        <f>AD40*(1+RenteEtPerformance!$B$5)</f>
        <v>388.68136013843099</v>
      </c>
      <c r="AE41" s="1">
        <f>AE40*(1+RenteEtPerformance!$B$5)</f>
        <v>403.57380184013743</v>
      </c>
      <c r="AF41" s="1">
        <f>AF40*(1+RenteEtPerformance!$B$5)</f>
        <v>419.02299757688525</v>
      </c>
      <c r="AG41" s="1">
        <f>AG40*(1+RenteEtPerformance!$B$5)</f>
        <v>435.09547250484479</v>
      </c>
      <c r="AH41" s="1">
        <f>AH40*(1+RenteEtPerformance!$B$5)</f>
        <v>451.73306117607933</v>
      </c>
      <c r="AI41" s="1">
        <f>AI40*(1+RenteEtPerformance!$B$5)</f>
        <v>469.07906653683722</v>
      </c>
      <c r="AJ41" s="1">
        <f>AJ40*(1+RenteEtPerformance!$B$5)</f>
        <v>487.05048988876814</v>
      </c>
      <c r="AK41" s="1">
        <f>AK40*(1+RenteEtPerformance!$B$5)</f>
        <v>505.70645831680008</v>
      </c>
      <c r="AL41" s="1">
        <f>AL40*(1+RenteEtPerformance!$B$5)</f>
        <v>525.04152064000004</v>
      </c>
      <c r="AM41" s="1">
        <f>AM40*(1+RenteEtPerformance!$B$5)</f>
        <v>545.16966400000001</v>
      </c>
      <c r="AN41" s="1">
        <f>AN40*(1+RenteEtPerformance!$B$5)</f>
        <v>566.05119999999999</v>
      </c>
      <c r="AO41" s="1">
        <f>ROUNDDOWN(($AR40+RenteEtPerformance!$B$3)*(1-RenteEtPerformance!$B$7),0)*RenteEtPerformance!$B$4*(1-RenteEtPerformance!$B$6)</f>
        <v>587.76</v>
      </c>
      <c r="AR41" s="2">
        <f t="shared" si="0"/>
        <v>15930.952227785423</v>
      </c>
      <c r="AT41" s="1"/>
    </row>
    <row r="42" spans="1:48" x14ac:dyDescent="0.4">
      <c r="A42" t="s">
        <v>45</v>
      </c>
      <c r="B42" s="1">
        <f>B41*(1+RenteEtPerformance!$B$5)</f>
        <v>3825.453236339928</v>
      </c>
      <c r="C42">
        <f>C41*(1+RenteEtPerformance!$B$5)</f>
        <v>146.43112915206805</v>
      </c>
      <c r="D42" s="1">
        <f>D41*(1+RenteEtPerformance!$B$5)</f>
        <v>151.98497254118999</v>
      </c>
      <c r="E42" s="1">
        <f>E41*(1+RenteEtPerformance!$B$5)</f>
        <v>157.91932467716657</v>
      </c>
      <c r="F42" s="1">
        <f>F41*(1+RenteEtPerformance!$B$5)</f>
        <v>163.99314485705762</v>
      </c>
      <c r="G42" s="1">
        <f>G41*(1+RenteEtPerformance!$B$5)</f>
        <v>170.15535743041903</v>
      </c>
      <c r="H42" s="1">
        <f>H41*(1+RenteEtPerformance!$B$5)</f>
        <v>176.81514147141971</v>
      </c>
      <c r="I42" s="1">
        <f>I41*(1+RenteEtPerformance!$B$5)</f>
        <v>183.58653678693142</v>
      </c>
      <c r="J42" s="1">
        <f>J41*(1+RenteEtPerformance!$B$5)</f>
        <v>190.5577511286632</v>
      </c>
      <c r="K42" s="1">
        <f>K41*(1+RenteEtPerformance!$B$5)</f>
        <v>197.80054318753565</v>
      </c>
      <c r="L42" s="1">
        <f>L41*(1+RenteEtPerformance!$B$5)</f>
        <v>205.50166623534497</v>
      </c>
      <c r="M42" s="1">
        <f>M41*(1+RenteEtPerformance!$B$5)</f>
        <v>213.31575931334982</v>
      </c>
      <c r="N42" s="1">
        <f>N41*(1+RenteEtPerformance!$B$5)</f>
        <v>221.544201221186</v>
      </c>
      <c r="O42" s="1">
        <f>O41*(1+RenteEtPerformance!$B$5)</f>
        <v>229.97747763267085</v>
      </c>
      <c r="P42" s="1">
        <f>P41*(1+RenteEtPerformance!$B$5)</f>
        <v>238.76509786240473</v>
      </c>
      <c r="Q42" s="1">
        <f>Q41*(1+RenteEtPerformance!$B$5)</f>
        <v>247.92277882833031</v>
      </c>
      <c r="R42" s="1">
        <f>R41*(1+RenteEtPerformance!$B$5)</f>
        <v>257.45827032172753</v>
      </c>
      <c r="S42" s="1">
        <f>S41*(1+RenteEtPerformance!$B$5)</f>
        <v>267.27375350082843</v>
      </c>
      <c r="T42" s="1">
        <f>T41*(1+RenteEtPerformance!$B$5)</f>
        <v>277.5648888610595</v>
      </c>
      <c r="U42" s="1">
        <f>U41*(1+RenteEtPerformance!$B$5)</f>
        <v>288.21858533610185</v>
      </c>
      <c r="V42" s="1">
        <f>V41*(1+RenteEtPerformance!$B$5)</f>
        <v>299.21977641264397</v>
      </c>
      <c r="W42" s="1">
        <f>W41*(1+RenteEtPerformance!$B$5)</f>
        <v>310.71811647554699</v>
      </c>
      <c r="X42" s="1">
        <f>X41*(1+RenteEtPerformance!$B$5)</f>
        <v>322.59102190887762</v>
      </c>
      <c r="Y42" s="1">
        <f>Y41*(1+RenteEtPerformance!$B$5)</f>
        <v>334.96096921585803</v>
      </c>
      <c r="Z42" s="1">
        <f>Z41*(1+RenteEtPerformance!$B$5)</f>
        <v>347.77515770662529</v>
      </c>
      <c r="AA42" s="1">
        <f>AA41*(1+RenteEtPerformance!$B$5)</f>
        <v>361.12519172424686</v>
      </c>
      <c r="AB42" s="1">
        <f>AB41*(1+RenteEtPerformance!$B$5)</f>
        <v>374.94258443495914</v>
      </c>
      <c r="AC42" s="1">
        <f>AC41*(1+RenteEtPerformance!$B$5)</f>
        <v>389.29418600916893</v>
      </c>
      <c r="AD42" s="1">
        <f>AD41*(1+RenteEtPerformance!$B$5)</f>
        <v>404.22861454396826</v>
      </c>
      <c r="AE42" s="1">
        <f>AE41*(1+RenteEtPerformance!$B$5)</f>
        <v>419.71675391374293</v>
      </c>
      <c r="AF42" s="1">
        <f>AF41*(1+RenteEtPerformance!$B$5)</f>
        <v>435.78391747996068</v>
      </c>
      <c r="AG42" s="1">
        <f>AG41*(1+RenteEtPerformance!$B$5)</f>
        <v>452.4992914050386</v>
      </c>
      <c r="AH42" s="1">
        <f>AH41*(1+RenteEtPerformance!$B$5)</f>
        <v>469.80238362312252</v>
      </c>
      <c r="AI42" s="1">
        <f>AI41*(1+RenteEtPerformance!$B$5)</f>
        <v>487.84222919831075</v>
      </c>
      <c r="AJ42" s="1">
        <f>AJ41*(1+RenteEtPerformance!$B$5)</f>
        <v>506.53250948431889</v>
      </c>
      <c r="AK42" s="1">
        <f>AK41*(1+RenteEtPerformance!$B$5)</f>
        <v>525.93471664947208</v>
      </c>
      <c r="AL42" s="1">
        <f>AL41*(1+RenteEtPerformance!$B$5)</f>
        <v>546.04318146560001</v>
      </c>
      <c r="AM42" s="1">
        <f>AM41*(1+RenteEtPerformance!$B$5)</f>
        <v>566.97645055999999</v>
      </c>
      <c r="AN42" s="1">
        <f>AN41*(1+RenteEtPerformance!$B$5)</f>
        <v>588.69324800000004</v>
      </c>
      <c r="AO42" s="1">
        <f>AO41*(1+RenteEtPerformance!$B$5)</f>
        <v>611.2704</v>
      </c>
      <c r="AP42" s="1">
        <f>ROUNDDOWN(($AR41+RenteEtPerformance!$B$3)*(1-RenteEtPerformance!$B$7),0)*RenteEtPerformance!$B$4*(1-RenteEtPerformance!$B$6)</f>
        <v>634.68000000000006</v>
      </c>
      <c r="AR42" s="2">
        <f t="shared" si="0"/>
        <v>17202.870316896842</v>
      </c>
      <c r="AU42" s="1"/>
    </row>
    <row r="43" spans="1:48" x14ac:dyDescent="0.4">
      <c r="AV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RenteEtPerformance</vt:lpstr>
      <vt:lpstr>VotrePortefeuille</vt:lpstr>
      <vt:lpstr>ASavoir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Jouffroy Bertrand</dc:creator>
  <cp:lastModifiedBy>Jouffroy Bertrand</cp:lastModifiedBy>
  <dcterms:created xsi:type="dcterms:W3CDTF">2017-01-09T14:15:15Z</dcterms:created>
  <dcterms:modified xsi:type="dcterms:W3CDTF">2020-09-17T15:27:44Z</dcterms:modified>
</cp:coreProperties>
</file>