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uff\Dropbox\RevenusEtDividendes\Formations\DevenirRentier\NewFormationRentier2020\"/>
    </mc:Choice>
  </mc:AlternateContent>
  <xr:revisionPtr revIDLastSave="0" documentId="13_ncr:1_{95B84A29-5A14-40D6-9F7E-627454316BD8}" xr6:coauthVersionLast="45" xr6:coauthVersionMax="45" xr10:uidLastSave="{00000000-0000-0000-0000-000000000000}"/>
  <bookViews>
    <workbookView xWindow="-103" yWindow="-103" windowWidth="19543" windowHeight="12497" xr2:uid="{D76A3E23-EDD3-4C6F-8B4E-40135F646A50}"/>
  </bookViews>
  <sheets>
    <sheet name="Cas1" sheetId="1" r:id="rId1"/>
    <sheet name="TMI" sheetId="4" state="hidden" r:id="rId2"/>
    <sheet name="Cas2" sheetId="2" r:id="rId3"/>
    <sheet name="Instructions" sheetId="3" r:id="rId4"/>
  </sheets>
  <definedNames>
    <definedName name="TMI">TMI!$A$1:$A$5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2" l="1"/>
  <c r="F5" i="2" l="1"/>
  <c r="E5" i="2"/>
  <c r="H6" i="2"/>
  <c r="G6" i="2"/>
  <c r="I6" i="2" s="1"/>
  <c r="J6" i="2" s="1"/>
  <c r="E6" i="2"/>
  <c r="I5" i="2" l="1"/>
  <c r="J5" i="2" s="1"/>
  <c r="C5" i="1"/>
  <c r="F5" i="1" s="1"/>
  <c r="I5" i="1" l="1"/>
  <c r="C6" i="1"/>
  <c r="G5" i="1" l="1"/>
  <c r="N5" i="1" s="1"/>
  <c r="H5" i="1"/>
  <c r="L5" i="1" s="1"/>
  <c r="M5" i="1" s="1"/>
  <c r="C7" i="1"/>
  <c r="F6" i="1" l="1"/>
  <c r="I6" i="1" s="1"/>
  <c r="C8" i="1"/>
  <c r="H6" i="1" l="1"/>
  <c r="L6" i="1" s="1"/>
  <c r="M6" i="1" s="1"/>
  <c r="G6" i="1"/>
  <c r="N6" i="1" s="1"/>
  <c r="F7" i="1" s="1"/>
  <c r="I7" i="1" s="1"/>
  <c r="C9" i="1"/>
  <c r="C10" i="1" l="1"/>
  <c r="C11" i="1" s="1"/>
  <c r="H7" i="1"/>
  <c r="L7" i="1" s="1"/>
  <c r="M7" i="1" s="1"/>
  <c r="G7" i="1"/>
  <c r="N7" i="1" s="1"/>
  <c r="F8" i="1" l="1"/>
  <c r="I8" i="1" s="1"/>
  <c r="C12" i="1"/>
  <c r="G8" i="1" l="1"/>
  <c r="H8" i="1"/>
  <c r="C13" i="1"/>
  <c r="N8" i="1" l="1"/>
  <c r="F9" i="1" s="1"/>
  <c r="L8" i="1"/>
  <c r="M8" i="1" s="1"/>
  <c r="C14" i="1"/>
  <c r="G9" i="1" l="1"/>
  <c r="N9" i="1" s="1"/>
  <c r="F10" i="1" s="1"/>
  <c r="G10" i="1" s="1"/>
  <c r="N10" i="1" s="1"/>
  <c r="F11" i="1" s="1"/>
  <c r="H9" i="1"/>
  <c r="I9" i="1"/>
  <c r="C15" i="1"/>
  <c r="L9" i="1" l="1"/>
  <c r="M9" i="1" s="1"/>
  <c r="H10" i="1"/>
  <c r="I10" i="1"/>
  <c r="G11" i="1"/>
  <c r="N11" i="1" s="1"/>
  <c r="F12" i="1" s="1"/>
  <c r="H11" i="1"/>
  <c r="I11" i="1"/>
  <c r="C16" i="1"/>
  <c r="L10" i="1" l="1"/>
  <c r="M10" i="1" s="1"/>
  <c r="L11" i="1"/>
  <c r="M11" i="1" s="1"/>
  <c r="H12" i="1"/>
  <c r="I12" i="1"/>
  <c r="G12" i="1"/>
  <c r="N12" i="1" s="1"/>
  <c r="F13" i="1" s="1"/>
  <c r="J13" i="1" s="1"/>
  <c r="C17" i="1"/>
  <c r="L12" i="1" l="1"/>
  <c r="M12" i="1" s="1"/>
  <c r="K13" i="1"/>
  <c r="I13" i="1" s="1"/>
  <c r="H13" i="1"/>
  <c r="G13" i="1"/>
  <c r="C18" i="1"/>
  <c r="L13" i="1" l="1"/>
  <c r="M13" i="1" s="1"/>
  <c r="N13" i="1"/>
  <c r="F14" i="1" s="1"/>
  <c r="C19" i="1"/>
  <c r="H14" i="1" l="1"/>
  <c r="J14" i="1"/>
  <c r="I14" i="1" s="1"/>
  <c r="G14" i="1"/>
  <c r="K14" i="1"/>
  <c r="C20" i="1"/>
  <c r="L14" i="1" l="1"/>
  <c r="M14" i="1" s="1"/>
  <c r="N14" i="1"/>
  <c r="F15" i="1" s="1"/>
  <c r="C21" i="1"/>
  <c r="G15" i="1" l="1"/>
  <c r="N15" i="1" s="1"/>
  <c r="F16" i="1" s="1"/>
  <c r="J15" i="1"/>
  <c r="I15" i="1" s="1"/>
  <c r="K15" i="1"/>
  <c r="H15" i="1"/>
  <c r="C22" i="1"/>
  <c r="H16" i="1" l="1"/>
  <c r="J16" i="1"/>
  <c r="I16" i="1" s="1"/>
  <c r="K16" i="1"/>
  <c r="G16" i="1"/>
  <c r="N16" i="1" s="1"/>
  <c r="F17" i="1" s="1"/>
  <c r="L15" i="1"/>
  <c r="M15" i="1" s="1"/>
  <c r="C23" i="1"/>
  <c r="L16" i="1" l="1"/>
  <c r="M16" i="1" s="1"/>
  <c r="J17" i="1"/>
  <c r="I17" i="1" s="1"/>
  <c r="K17" i="1"/>
  <c r="G17" i="1"/>
  <c r="N17" i="1" s="1"/>
  <c r="F18" i="1" s="1"/>
  <c r="H17" i="1"/>
  <c r="C24" i="1"/>
  <c r="J18" i="1" l="1"/>
  <c r="I18" i="1" s="1"/>
  <c r="G18" i="1"/>
  <c r="N18" i="1" s="1"/>
  <c r="F19" i="1" s="1"/>
  <c r="H18" i="1"/>
  <c r="K18" i="1"/>
  <c r="L17" i="1"/>
  <c r="M17" i="1" s="1"/>
  <c r="C25" i="1"/>
  <c r="K19" i="1" l="1"/>
  <c r="H19" i="1"/>
  <c r="G19" i="1"/>
  <c r="N19" i="1" s="1"/>
  <c r="F20" i="1" s="1"/>
  <c r="J19" i="1"/>
  <c r="I19" i="1" s="1"/>
  <c r="L18" i="1"/>
  <c r="M18" i="1" s="1"/>
  <c r="C26" i="1"/>
  <c r="L19" i="1" l="1"/>
  <c r="M19" i="1" s="1"/>
  <c r="G20" i="1"/>
  <c r="N20" i="1" s="1"/>
  <c r="F21" i="1" s="1"/>
  <c r="H20" i="1"/>
  <c r="J20" i="1"/>
  <c r="I20" i="1" s="1"/>
  <c r="K20" i="1"/>
  <c r="C27" i="1"/>
  <c r="L20" i="1" l="1"/>
  <c r="M20" i="1" s="1"/>
  <c r="G21" i="1"/>
  <c r="N21" i="1" s="1"/>
  <c r="F22" i="1" s="1"/>
  <c r="H21" i="1"/>
  <c r="K21" i="1"/>
  <c r="J21" i="1"/>
  <c r="I21" i="1" s="1"/>
  <c r="C28" i="1"/>
  <c r="L21" i="1" l="1"/>
  <c r="M21" i="1" s="1"/>
  <c r="G22" i="1"/>
  <c r="N22" i="1" s="1"/>
  <c r="F23" i="1" s="1"/>
  <c r="K22" i="1"/>
  <c r="H22" i="1"/>
  <c r="J22" i="1"/>
  <c r="I22" i="1" s="1"/>
  <c r="C29" i="1"/>
  <c r="L22" i="1" l="1"/>
  <c r="M22" i="1" s="1"/>
  <c r="G23" i="1"/>
  <c r="N23" i="1" s="1"/>
  <c r="F24" i="1" s="1"/>
  <c r="J23" i="1"/>
  <c r="I23" i="1" s="1"/>
  <c r="H23" i="1"/>
  <c r="K23" i="1"/>
  <c r="C30" i="1"/>
  <c r="L23" i="1" l="1"/>
  <c r="M23" i="1" s="1"/>
  <c r="H24" i="1"/>
  <c r="J24" i="1"/>
  <c r="I24" i="1" s="1"/>
  <c r="K24" i="1"/>
  <c r="G24" i="1"/>
  <c r="N24" i="1" s="1"/>
  <c r="F25" i="1" s="1"/>
  <c r="C31" i="1"/>
  <c r="L24" i="1" l="1"/>
  <c r="M24" i="1" s="1"/>
  <c r="K25" i="1"/>
  <c r="G25" i="1"/>
  <c r="N25" i="1" s="1"/>
  <c r="F26" i="1" s="1"/>
  <c r="J25" i="1"/>
  <c r="I25" i="1" s="1"/>
  <c r="H25" i="1"/>
  <c r="C32" i="1"/>
  <c r="L25" i="1" l="1"/>
  <c r="M25" i="1" s="1"/>
  <c r="J26" i="1"/>
  <c r="I26" i="1" s="1"/>
  <c r="K26" i="1"/>
  <c r="H26" i="1"/>
  <c r="G26" i="1"/>
  <c r="N26" i="1" s="1"/>
  <c r="F27" i="1" s="1"/>
  <c r="C33" i="1"/>
  <c r="L26" i="1" l="1"/>
  <c r="M26" i="1" s="1"/>
  <c r="K27" i="1"/>
  <c r="H27" i="1"/>
  <c r="G27" i="1"/>
  <c r="N27" i="1" s="1"/>
  <c r="F28" i="1" s="1"/>
  <c r="J27" i="1"/>
  <c r="I27" i="1" s="1"/>
  <c r="C34" i="1"/>
  <c r="L27" i="1" l="1"/>
  <c r="M27" i="1" s="1"/>
  <c r="H28" i="1"/>
  <c r="G28" i="1"/>
  <c r="N28" i="1" s="1"/>
  <c r="F29" i="1" s="1"/>
  <c r="J28" i="1"/>
  <c r="I28" i="1" s="1"/>
  <c r="K28" i="1"/>
  <c r="C35" i="1"/>
  <c r="L28" i="1" l="1"/>
  <c r="M28" i="1" s="1"/>
  <c r="G29" i="1"/>
  <c r="N29" i="1" s="1"/>
  <c r="F30" i="1" s="1"/>
  <c r="H29" i="1"/>
  <c r="J29" i="1"/>
  <c r="I29" i="1" s="1"/>
  <c r="K29" i="1"/>
  <c r="C36" i="1"/>
  <c r="L29" i="1" l="1"/>
  <c r="M29" i="1" s="1"/>
  <c r="H30" i="1"/>
  <c r="J30" i="1"/>
  <c r="I30" i="1" s="1"/>
  <c r="G30" i="1"/>
  <c r="N30" i="1" s="1"/>
  <c r="F31" i="1" s="1"/>
  <c r="K30" i="1"/>
  <c r="C37" i="1"/>
  <c r="L30" i="1" l="1"/>
  <c r="M30" i="1" s="1"/>
  <c r="G31" i="1"/>
  <c r="N31" i="1" s="1"/>
  <c r="F32" i="1" s="1"/>
  <c r="K31" i="1"/>
  <c r="J31" i="1"/>
  <c r="I31" i="1" s="1"/>
  <c r="H31" i="1"/>
  <c r="C38" i="1"/>
  <c r="L31" i="1" l="1"/>
  <c r="M31" i="1" s="1"/>
  <c r="J32" i="1"/>
  <c r="I32" i="1" s="1"/>
  <c r="K32" i="1"/>
  <c r="G32" i="1"/>
  <c r="N32" i="1" s="1"/>
  <c r="F33" i="1" s="1"/>
  <c r="H32" i="1"/>
  <c r="C39" i="1"/>
  <c r="L32" i="1" l="1"/>
  <c r="M32" i="1" s="1"/>
  <c r="J33" i="1"/>
  <c r="I33" i="1" s="1"/>
  <c r="K33" i="1"/>
  <c r="G33" i="1"/>
  <c r="N33" i="1" s="1"/>
  <c r="F34" i="1" s="1"/>
  <c r="H33" i="1"/>
  <c r="C40" i="1"/>
  <c r="L33" i="1" l="1"/>
  <c r="M33" i="1" s="1"/>
  <c r="G34" i="1"/>
  <c r="N34" i="1" s="1"/>
  <c r="F35" i="1" s="1"/>
  <c r="H34" i="1"/>
  <c r="K34" i="1"/>
  <c r="J34" i="1"/>
  <c r="I34" i="1" s="1"/>
  <c r="C41" i="1"/>
  <c r="L34" i="1" l="1"/>
  <c r="M34" i="1" s="1"/>
  <c r="H35" i="1"/>
  <c r="J35" i="1"/>
  <c r="I35" i="1" s="1"/>
  <c r="K35" i="1"/>
  <c r="G35" i="1"/>
  <c r="N35" i="1" s="1"/>
  <c r="F36" i="1" s="1"/>
  <c r="C42" i="1"/>
  <c r="L35" i="1" l="1"/>
  <c r="M35" i="1" s="1"/>
  <c r="G36" i="1"/>
  <c r="N36" i="1" s="1"/>
  <c r="F37" i="1" s="1"/>
  <c r="H36" i="1"/>
  <c r="J36" i="1"/>
  <c r="I36" i="1" s="1"/>
  <c r="K36" i="1"/>
  <c r="C43" i="1"/>
  <c r="L36" i="1" l="1"/>
  <c r="M36" i="1" s="1"/>
  <c r="G37" i="1"/>
  <c r="N37" i="1" s="1"/>
  <c r="F38" i="1" s="1"/>
  <c r="H37" i="1"/>
  <c r="J37" i="1"/>
  <c r="I37" i="1" s="1"/>
  <c r="K37" i="1"/>
  <c r="C44" i="1"/>
  <c r="L37" i="1" l="1"/>
  <c r="M37" i="1" s="1"/>
  <c r="H38" i="1"/>
  <c r="J38" i="1"/>
  <c r="I38" i="1" s="1"/>
  <c r="G38" i="1"/>
  <c r="N38" i="1" s="1"/>
  <c r="F39" i="1" s="1"/>
  <c r="K38" i="1"/>
  <c r="L38" i="1" l="1"/>
  <c r="M38" i="1" s="1"/>
  <c r="K39" i="1"/>
  <c r="J39" i="1"/>
  <c r="I39" i="1" s="1"/>
  <c r="H39" i="1"/>
  <c r="G39" i="1"/>
  <c r="N39" i="1" s="1"/>
  <c r="F40" i="1" s="1"/>
  <c r="L39" i="1" l="1"/>
  <c r="M39" i="1" s="1"/>
  <c r="J40" i="1"/>
  <c r="I40" i="1" s="1"/>
  <c r="K40" i="1"/>
  <c r="G40" i="1"/>
  <c r="N40" i="1" s="1"/>
  <c r="F41" i="1" s="1"/>
  <c r="H40" i="1"/>
  <c r="J41" i="1" l="1"/>
  <c r="I41" i="1" s="1"/>
  <c r="K41" i="1"/>
  <c r="G41" i="1"/>
  <c r="N41" i="1" s="1"/>
  <c r="F42" i="1" s="1"/>
  <c r="H41" i="1"/>
  <c r="L40" i="1"/>
  <c r="M40" i="1" s="1"/>
  <c r="L41" i="1" l="1"/>
  <c r="M41" i="1" s="1"/>
  <c r="H42" i="1"/>
  <c r="K42" i="1"/>
  <c r="G42" i="1"/>
  <c r="N42" i="1" s="1"/>
  <c r="F43" i="1" s="1"/>
  <c r="J42" i="1"/>
  <c r="I42" i="1" s="1"/>
  <c r="L42" i="1" l="1"/>
  <c r="M42" i="1" s="1"/>
  <c r="G43" i="1"/>
  <c r="N43" i="1" s="1"/>
  <c r="F44" i="1" s="1"/>
  <c r="H43" i="1"/>
  <c r="J43" i="1"/>
  <c r="I43" i="1" s="1"/>
  <c r="K43" i="1"/>
  <c r="L43" i="1" l="1"/>
  <c r="M43" i="1" s="1"/>
  <c r="G44" i="1"/>
  <c r="N44" i="1" s="1"/>
  <c r="J44" i="1"/>
  <c r="I44" i="1" s="1"/>
  <c r="H44" i="1"/>
  <c r="K44" i="1"/>
  <c r="L44" i="1" l="1"/>
  <c r="M44" i="1" s="1"/>
</calcChain>
</file>

<file path=xl/sharedStrings.xml><?xml version="1.0" encoding="utf-8"?>
<sst xmlns="http://schemas.openxmlformats.org/spreadsheetml/2006/main" count="100" uniqueCount="86">
  <si>
    <t>Année 1</t>
  </si>
  <si>
    <t>Année 2</t>
  </si>
  <si>
    <t>Année 3</t>
  </si>
  <si>
    <t>Année 4</t>
  </si>
  <si>
    <t>Année 5</t>
  </si>
  <si>
    <t>Année 6</t>
  </si>
  <si>
    <t>Année 7</t>
  </si>
  <si>
    <t>Année 8</t>
  </si>
  <si>
    <t>Année 9</t>
  </si>
  <si>
    <t>Année 10</t>
  </si>
  <si>
    <t>Année 11</t>
  </si>
  <si>
    <t>Année 12</t>
  </si>
  <si>
    <t>Année 13</t>
  </si>
  <si>
    <t>Année 14</t>
  </si>
  <si>
    <t>Année 15</t>
  </si>
  <si>
    <t>Année 16</t>
  </si>
  <si>
    <t>Année 17</t>
  </si>
  <si>
    <t>Année 18</t>
  </si>
  <si>
    <t>Année 19</t>
  </si>
  <si>
    <t>Année 20</t>
  </si>
  <si>
    <t>Année 21</t>
  </si>
  <si>
    <t>Année 22</t>
  </si>
  <si>
    <t>Année 23</t>
  </si>
  <si>
    <t>Année 24</t>
  </si>
  <si>
    <t>Année 25</t>
  </si>
  <si>
    <t>Année 26</t>
  </si>
  <si>
    <t>Année 27</t>
  </si>
  <si>
    <t>Année 28</t>
  </si>
  <si>
    <t>Année 29</t>
  </si>
  <si>
    <t>Année 30</t>
  </si>
  <si>
    <t>Année 31</t>
  </si>
  <si>
    <t>Année 32</t>
  </si>
  <si>
    <t>Année 33</t>
  </si>
  <si>
    <t>Année 34</t>
  </si>
  <si>
    <t>Année 35</t>
  </si>
  <si>
    <t>Année 36</t>
  </si>
  <si>
    <t>Année 37</t>
  </si>
  <si>
    <t>Année 38</t>
  </si>
  <si>
    <t>Année 39</t>
  </si>
  <si>
    <t>Année 40</t>
  </si>
  <si>
    <t>Montant Versé</t>
  </si>
  <si>
    <t>Valeur Capital Remboursé</t>
  </si>
  <si>
    <t>Cumul des Montants Versés</t>
  </si>
  <si>
    <t>Valeur Portefeuille Au Moment du Retrait</t>
  </si>
  <si>
    <t>Taux de Prélèvements Sociaux :</t>
  </si>
  <si>
    <t>Année</t>
  </si>
  <si>
    <t>Taux Fiscalité en % du Montant Retiré</t>
  </si>
  <si>
    <t>Date</t>
  </si>
  <si>
    <t>CAS 2 :</t>
  </si>
  <si>
    <t xml:space="preserve">Plus/Moins-Value </t>
  </si>
  <si>
    <t>Il prend comme hypothèse un taux de Prélèvements Sociaux identique tout au long de la durée.</t>
  </si>
  <si>
    <t>Ce tableau est donné à titre indicatif.</t>
  </si>
  <si>
    <t>INSTRUCTIONS</t>
  </si>
  <si>
    <t>CAS 1 :</t>
  </si>
  <si>
    <t>Ce tableau vous permet de réaliser des simulations.</t>
  </si>
  <si>
    <t>Seules les colonnes B, D et E doivent être renseignées. Les autres colonnes sont le résultat des calculs.</t>
  </si>
  <si>
    <t>1)</t>
  </si>
  <si>
    <t>2)</t>
  </si>
  <si>
    <t>3)</t>
  </si>
  <si>
    <t>CALCUL FISCALITE ASSURANCE VIE</t>
  </si>
  <si>
    <t>Votre Situation :</t>
  </si>
  <si>
    <t>Votre Taux de TMI :</t>
  </si>
  <si>
    <t>Montant Total</t>
  </si>
  <si>
    <t>Abattement ?</t>
  </si>
  <si>
    <t>Assiette IR</t>
  </si>
  <si>
    <t>Retrait avant 8 ans</t>
  </si>
  <si>
    <t>CALCUL FISCALITE Assurance-Vie</t>
  </si>
  <si>
    <t>Montant du Retrait/Rachat</t>
  </si>
  <si>
    <t>Impôt sur le Revenu sur Retrait/Rachat</t>
  </si>
  <si>
    <t>Montant des Prélèvements Sociaux sur Retrait/Rachat</t>
  </si>
  <si>
    <t>Assiette IR ?</t>
  </si>
  <si>
    <t>Ce tableau vous permet de calculer le montant de Prélèvements Sociaux sur la base des informations des Plus/Moins-Values fournies par votreassureur.</t>
  </si>
  <si>
    <t>Veuillez à bien remplir TOUTES ces colonne B,D et E</t>
  </si>
  <si>
    <t>Seules les colonnes B, C et D doivent être renseignées. Les autres colonnes sont le résultat des calculs.</t>
  </si>
  <si>
    <t>Veuillez à bien remplir TOUTES ces colonne B,C et D pour une même ligne.</t>
  </si>
  <si>
    <t>Célibataire</t>
  </si>
  <si>
    <t>Part Plus-Value du Retrait/Rachat</t>
  </si>
  <si>
    <t>Part Capital du Rachat</t>
  </si>
  <si>
    <t>Montant des Prélèvements Sociaux sur Rachat</t>
  </si>
  <si>
    <t>Impôt sur le Revenu sur Rachat</t>
  </si>
  <si>
    <t>Valeur Portefeuille Au Moment du Retrait/Rachat</t>
  </si>
  <si>
    <t>Déverrouillage</t>
  </si>
  <si>
    <t>Pour déverrouiller les feuilles, le mot de passe est : dividende</t>
  </si>
  <si>
    <t>Les feuilles de calcul sont verrouillées et les formules masquées pour éviter de mauvaises manipulations.</t>
  </si>
  <si>
    <t>Il s'applique dans le cas d'une Assurance-Vie dont les versements ont été effectués après le 27/09/2017 et pour un montant total &lt; 150 000 € (contrat &gt; 8 ans)</t>
  </si>
  <si>
    <t>Retrait après 8 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</si>
</sst>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0.0%"/>
    <numFmt numFmtId="166" formatCode="_-* #,##0\ &quot;€&quot;_-;\-* #,##0\ &quot;€&quot;_-;_-* &quot;-&quot;?\ &quot;€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36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rgb="FFFFFF00"/>
      <name val="Calibri"/>
      <family val="2"/>
      <scheme val="minor"/>
    </font>
    <font>
      <b/>
      <sz val="18"/>
      <color rgb="FFFFFF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rgb="FF0070C0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9" fontId="0" fillId="0" borderId="0" xfId="2" applyFont="1"/>
    <xf numFmtId="0" fontId="12" fillId="0" borderId="0" xfId="0" applyFont="1"/>
    <xf numFmtId="0" fontId="13" fillId="0" borderId="0" xfId="0" applyFont="1"/>
    <xf numFmtId="0" fontId="3" fillId="0" borderId="0" xfId="0" applyFont="1"/>
    <xf numFmtId="16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5" fillId="3" borderId="3" xfId="0" applyFont="1" applyFill="1" applyBorder="1" applyProtection="1">
      <protection locked="0"/>
    </xf>
    <xf numFmtId="164" fontId="5" fillId="3" borderId="4" xfId="1" applyNumberFormat="1" applyFont="1" applyFill="1" applyBorder="1" applyProtection="1">
      <protection locked="0"/>
    </xf>
    <xf numFmtId="164" fontId="3" fillId="3" borderId="4" xfId="1" applyNumberFormat="1" applyFont="1" applyFill="1" applyBorder="1" applyProtection="1">
      <protection locked="0"/>
    </xf>
    <xf numFmtId="165" fontId="7" fillId="3" borderId="4" xfId="2" applyNumberFormat="1" applyFont="1" applyFill="1" applyBorder="1" applyAlignment="1" applyProtection="1">
      <alignment horizontal="center"/>
      <protection locked="0"/>
    </xf>
    <xf numFmtId="0" fontId="5" fillId="3" borderId="4" xfId="0" applyFont="1" applyFill="1" applyBorder="1" applyAlignment="1" applyProtection="1">
      <alignment horizontal="right"/>
      <protection locked="0"/>
    </xf>
    <xf numFmtId="165" fontId="7" fillId="3" borderId="4" xfId="2" applyNumberFormat="1" applyFont="1" applyFill="1" applyBorder="1" applyProtection="1">
      <protection locked="0"/>
    </xf>
    <xf numFmtId="0" fontId="5" fillId="3" borderId="4" xfId="0" applyFont="1" applyFill="1" applyBorder="1" applyAlignment="1" applyProtection="1">
      <alignment horizontal="center"/>
      <protection locked="0"/>
    </xf>
    <xf numFmtId="0" fontId="7" fillId="3" borderId="4" xfId="0" applyFont="1" applyFill="1" applyBorder="1" applyAlignment="1" applyProtection="1">
      <alignment horizontal="center"/>
      <protection locked="0"/>
    </xf>
    <xf numFmtId="0" fontId="7" fillId="3" borderId="4" xfId="0" applyFont="1" applyFill="1" applyBorder="1" applyProtection="1">
      <protection locked="0"/>
    </xf>
    <xf numFmtId="0" fontId="5" fillId="3" borderId="6" xfId="0" applyFont="1" applyFill="1" applyBorder="1" applyProtection="1">
      <protection locked="0"/>
    </xf>
    <xf numFmtId="164" fontId="5" fillId="3" borderId="7" xfId="1" applyNumberFormat="1" applyFont="1" applyFill="1" applyBorder="1" applyProtection="1">
      <protection locked="0"/>
    </xf>
    <xf numFmtId="164" fontId="3" fillId="3" borderId="7" xfId="1" applyNumberFormat="1" applyFont="1" applyFill="1" applyBorder="1" applyProtection="1">
      <protection locked="0"/>
    </xf>
    <xf numFmtId="165" fontId="7" fillId="3" borderId="7" xfId="2" applyNumberFormat="1" applyFont="1" applyFill="1" applyBorder="1" applyProtection="1">
      <protection locked="0"/>
    </xf>
    <xf numFmtId="0" fontId="5" fillId="3" borderId="7" xfId="0" applyFont="1" applyFill="1" applyBorder="1" applyAlignment="1" applyProtection="1">
      <alignment horizontal="right"/>
      <protection locked="0"/>
    </xf>
    <xf numFmtId="0" fontId="5" fillId="3" borderId="7" xfId="0" applyFont="1" applyFill="1" applyBorder="1" applyAlignment="1" applyProtection="1">
      <alignment horizontal="center"/>
      <protection locked="0"/>
    </xf>
    <xf numFmtId="0" fontId="7" fillId="3" borderId="7" xfId="0" applyFont="1" applyFill="1" applyBorder="1" applyProtection="1">
      <protection locked="0"/>
    </xf>
    <xf numFmtId="0" fontId="7" fillId="5" borderId="2" xfId="0" applyFont="1" applyFill="1" applyBorder="1" applyAlignment="1" applyProtection="1">
      <alignment vertical="top" wrapText="1"/>
      <protection locked="0"/>
    </xf>
    <xf numFmtId="164" fontId="7" fillId="5" borderId="2" xfId="1" applyNumberFormat="1" applyFont="1" applyFill="1" applyBorder="1" applyAlignment="1" applyProtection="1">
      <alignment horizontal="center" vertical="top" wrapText="1"/>
      <protection locked="0"/>
    </xf>
    <xf numFmtId="44" fontId="7" fillId="5" borderId="2" xfId="1" applyFont="1" applyFill="1" applyBorder="1" applyAlignment="1" applyProtection="1">
      <alignment horizontal="center" vertical="top" wrapText="1"/>
      <protection locked="0"/>
    </xf>
    <xf numFmtId="0" fontId="7" fillId="5" borderId="2" xfId="0" applyFont="1" applyFill="1" applyBorder="1" applyAlignment="1" applyProtection="1">
      <alignment horizontal="center" vertical="top" wrapText="1"/>
      <protection locked="0"/>
    </xf>
    <xf numFmtId="0" fontId="7" fillId="3" borderId="0" xfId="0" applyFont="1" applyFill="1" applyAlignment="1" applyProtection="1">
      <alignment horizontal="center" vertical="top" wrapText="1"/>
      <protection locked="0"/>
    </xf>
    <xf numFmtId="0" fontId="14" fillId="0" borderId="0" xfId="0" applyFont="1" applyAlignment="1" applyProtection="1">
      <alignment vertical="top" wrapText="1"/>
      <protection locked="0"/>
    </xf>
    <xf numFmtId="0" fontId="5" fillId="2" borderId="1" xfId="0" applyFont="1" applyFill="1" applyBorder="1" applyAlignment="1" applyProtection="1">
      <alignment vertical="top"/>
      <protection locked="0"/>
    </xf>
    <xf numFmtId="164" fontId="5" fillId="2" borderId="1" xfId="1" applyNumberFormat="1" applyFont="1" applyFill="1" applyBorder="1" applyAlignment="1" applyProtection="1">
      <alignment horizontal="center" vertical="top"/>
      <protection locked="0"/>
    </xf>
    <xf numFmtId="164" fontId="5" fillId="2" borderId="1" xfId="1" applyNumberFormat="1" applyFont="1" applyFill="1" applyBorder="1" applyAlignment="1" applyProtection="1">
      <alignment vertical="top"/>
      <protection locked="0"/>
    </xf>
    <xf numFmtId="0" fontId="8" fillId="4" borderId="1" xfId="0" applyFont="1" applyFill="1" applyBorder="1" applyProtection="1">
      <protection locked="0"/>
    </xf>
    <xf numFmtId="164" fontId="8" fillId="4" borderId="1" xfId="1" applyNumberFormat="1" applyFont="1" applyFill="1" applyBorder="1" applyProtection="1">
      <protection locked="0"/>
    </xf>
    <xf numFmtId="164" fontId="8" fillId="4" borderId="1" xfId="1" applyNumberFormat="1" applyFont="1" applyFill="1" applyBorder="1" applyAlignment="1" applyProtection="1">
      <alignment horizontal="center"/>
      <protection locked="0"/>
    </xf>
    <xf numFmtId="164" fontId="2" fillId="4" borderId="1" xfId="1" applyNumberFormat="1" applyFont="1" applyFill="1" applyBorder="1" applyProtection="1">
      <protection locked="0"/>
    </xf>
    <xf numFmtId="164" fontId="0" fillId="0" borderId="0" xfId="1" applyNumberFormat="1" applyFont="1" applyProtection="1">
      <protection locked="0"/>
    </xf>
    <xf numFmtId="166" fontId="0" fillId="0" borderId="0" xfId="0" applyNumberFormat="1" applyProtection="1">
      <protection locked="0"/>
    </xf>
    <xf numFmtId="0" fontId="3" fillId="3" borderId="4" xfId="0" applyFont="1" applyFill="1" applyBorder="1" applyProtection="1">
      <protection locked="0"/>
    </xf>
    <xf numFmtId="165" fontId="7" fillId="3" borderId="4" xfId="2" applyNumberFormat="1" applyFont="1" applyFill="1" applyBorder="1" applyAlignment="1" applyProtection="1">
      <alignment horizontal="right"/>
      <protection locked="0"/>
    </xf>
    <xf numFmtId="0" fontId="7" fillId="3" borderId="5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Protection="1">
      <protection locked="0"/>
    </xf>
    <xf numFmtId="0" fontId="3" fillId="3" borderId="7" xfId="0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165" fontId="7" fillId="3" borderId="7" xfId="2" applyNumberFormat="1" applyFont="1" applyFill="1" applyBorder="1" applyAlignment="1" applyProtection="1">
      <alignment horizontal="left"/>
      <protection locked="0"/>
    </xf>
    <xf numFmtId="165" fontId="7" fillId="3" borderId="8" xfId="2" applyNumberFormat="1" applyFont="1" applyFill="1" applyBorder="1" applyProtection="1">
      <protection locked="0"/>
    </xf>
    <xf numFmtId="0" fontId="7" fillId="5" borderId="12" xfId="0" applyFont="1" applyFill="1" applyBorder="1" applyAlignment="1" applyProtection="1">
      <alignment horizontal="center" vertical="top" wrapText="1"/>
      <protection locked="0"/>
    </xf>
    <xf numFmtId="0" fontId="7" fillId="5" borderId="13" xfId="0" applyFont="1" applyFill="1" applyBorder="1" applyAlignment="1" applyProtection="1">
      <alignment horizontal="center" vertical="top" wrapText="1"/>
      <protection locked="0"/>
    </xf>
    <xf numFmtId="0" fontId="7" fillId="5" borderId="10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vertical="top" wrapText="1"/>
      <protection locked="0"/>
    </xf>
    <xf numFmtId="0" fontId="8" fillId="4" borderId="1" xfId="0" applyFont="1" applyFill="1" applyBorder="1" applyAlignment="1" applyProtection="1">
      <alignment vertical="top" wrapText="1"/>
      <protection locked="0"/>
    </xf>
    <xf numFmtId="164" fontId="8" fillId="4" borderId="1" xfId="1" applyNumberFormat="1" applyFont="1" applyFill="1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9" fontId="0" fillId="0" borderId="0" xfId="2" applyFont="1" applyProtection="1">
      <protection locked="0"/>
    </xf>
    <xf numFmtId="0" fontId="0" fillId="0" borderId="11" xfId="0" applyBorder="1" applyProtection="1">
      <protection locked="0"/>
    </xf>
    <xf numFmtId="166" fontId="5" fillId="2" borderId="1" xfId="0" applyNumberFormat="1" applyFont="1" applyFill="1" applyBorder="1" applyAlignment="1" applyProtection="1">
      <alignment vertical="top"/>
      <protection hidden="1"/>
    </xf>
    <xf numFmtId="165" fontId="5" fillId="2" borderId="1" xfId="2" applyNumberFormat="1" applyFont="1" applyFill="1" applyBorder="1" applyAlignment="1" applyProtection="1">
      <alignment vertical="top"/>
      <protection hidden="1"/>
    </xf>
    <xf numFmtId="166" fontId="3" fillId="2" borderId="0" xfId="0" applyNumberFormat="1" applyFont="1" applyFill="1" applyAlignment="1" applyProtection="1">
      <alignment vertical="top"/>
      <protection hidden="1"/>
    </xf>
    <xf numFmtId="0" fontId="0" fillId="0" borderId="0" xfId="0" applyProtection="1">
      <protection hidden="1"/>
    </xf>
    <xf numFmtId="166" fontId="2" fillId="4" borderId="0" xfId="0" applyNumberFormat="1" applyFont="1" applyFill="1" applyProtection="1">
      <protection hidden="1"/>
    </xf>
    <xf numFmtId="166" fontId="8" fillId="4" borderId="1" xfId="0" applyNumberFormat="1" applyFont="1" applyFill="1" applyBorder="1" applyProtection="1">
      <protection hidden="1"/>
    </xf>
    <xf numFmtId="166" fontId="9" fillId="4" borderId="1" xfId="0" applyNumberFormat="1" applyFont="1" applyFill="1" applyBorder="1" applyProtection="1">
      <protection hidden="1"/>
    </xf>
    <xf numFmtId="165" fontId="9" fillId="4" borderId="1" xfId="2" applyNumberFormat="1" applyFont="1" applyFill="1" applyBorder="1" applyProtection="1">
      <protection hidden="1"/>
    </xf>
    <xf numFmtId="164" fontId="15" fillId="2" borderId="9" xfId="1" applyNumberFormat="1" applyFont="1" applyFill="1" applyBorder="1" applyAlignment="1" applyProtection="1">
      <alignment horizontal="right" vertical="top"/>
      <protection hidden="1"/>
    </xf>
    <xf numFmtId="165" fontId="15" fillId="2" borderId="9" xfId="2" applyNumberFormat="1" applyFont="1" applyFill="1" applyBorder="1" applyAlignment="1" applyProtection="1">
      <alignment horizontal="right" vertical="top"/>
      <protection hidden="1"/>
    </xf>
    <xf numFmtId="164" fontId="10" fillId="4" borderId="9" xfId="1" applyNumberFormat="1" applyFont="1" applyFill="1" applyBorder="1" applyAlignment="1" applyProtection="1">
      <alignment horizontal="center" vertical="top"/>
      <protection hidden="1"/>
    </xf>
    <xf numFmtId="10" fontId="10" fillId="4" borderId="9" xfId="2" applyNumberFormat="1" applyFont="1" applyFill="1" applyBorder="1" applyAlignment="1" applyProtection="1">
      <alignment horizontal="center" vertical="top"/>
      <protection hidden="1"/>
    </xf>
    <xf numFmtId="0" fontId="6" fillId="3" borderId="0" xfId="0" applyFont="1" applyFill="1" applyAlignment="1" applyProtection="1">
      <alignment horizontal="center"/>
      <protection locked="0"/>
    </xf>
    <xf numFmtId="0" fontId="11" fillId="0" borderId="0" xfId="0" applyFont="1" applyAlignment="1">
      <alignment horizontal="center"/>
    </xf>
  </cellXfs>
  <cellStyles count="3">
    <cellStyle name="Monétaire" xfId="1" builtinId="4"/>
    <cellStyle name="Normal" xfId="0" builtinId="0"/>
    <cellStyle name="Pourcentage" xfId="2" builtinId="5"/>
  </cellStyles>
  <dxfs count="14">
    <dxf>
      <font>
        <color rgb="FF0070C0"/>
      </font>
    </dxf>
    <dxf>
      <font>
        <color rgb="FF0070C0"/>
      </font>
    </dxf>
    <dxf>
      <font>
        <color rgb="FFFFC000"/>
      </font>
    </dxf>
    <dxf>
      <font>
        <color rgb="FFFFC000"/>
      </font>
    </dxf>
    <dxf>
      <font>
        <color rgb="FF0070C0"/>
      </font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063DB-00B7-4748-86CE-C51AE48EB877}">
  <dimension ref="A1:O45"/>
  <sheetViews>
    <sheetView showGridLines="0" showRowColHeaders="0" tabSelected="1" zoomScale="90" zoomScaleNormal="90" workbookViewId="0">
      <pane ySplit="4" topLeftCell="A5" activePane="bottomLeft" state="frozen"/>
      <selection pane="bottomLeft" activeCell="D14" sqref="D14"/>
    </sheetView>
  </sheetViews>
  <sheetFormatPr baseColWidth="10" defaultRowHeight="14.6" x14ac:dyDescent="0.4"/>
  <cols>
    <col min="1" max="1" width="12.84375" style="6" customWidth="1"/>
    <col min="2" max="2" width="17.765625" style="36" customWidth="1"/>
    <col min="3" max="3" width="12.4609375" style="36" hidden="1" customWidth="1"/>
    <col min="4" max="4" width="17.3046875" style="36" customWidth="1"/>
    <col min="5" max="5" width="21" style="36" customWidth="1"/>
    <col min="6" max="6" width="17.07421875" style="37" customWidth="1"/>
    <col min="7" max="7" width="12.4609375" style="37" customWidth="1"/>
    <col min="8" max="8" width="16.3828125" style="6" customWidth="1"/>
    <col min="9" max="9" width="14.53515625" style="6" customWidth="1"/>
    <col min="10" max="11" width="14.53515625" style="6" hidden="1" customWidth="1"/>
    <col min="12" max="12" width="13.84375" style="6" customWidth="1"/>
    <col min="13" max="13" width="17.84375" style="6" customWidth="1"/>
    <col min="14" max="14" width="13.53515625" style="5" hidden="1" customWidth="1"/>
    <col min="15" max="275" width="10.921875" style="6" customWidth="1"/>
    <col min="276" max="16384" width="11.07421875" style="6"/>
  </cols>
  <sheetData>
    <row r="1" spans="1:15" ht="46.75" thickBot="1" x14ac:dyDescent="1.25">
      <c r="A1" s="67" t="s">
        <v>59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5" ht="18.45" x14ac:dyDescent="0.5">
      <c r="A2" s="7" t="s">
        <v>44</v>
      </c>
      <c r="B2" s="8"/>
      <c r="C2" s="9"/>
      <c r="D2" s="10">
        <v>0.17199999999999999</v>
      </c>
      <c r="E2" s="11" t="s">
        <v>61</v>
      </c>
      <c r="F2" s="10">
        <v>0.11</v>
      </c>
      <c r="G2" s="12"/>
      <c r="H2" s="13" t="s">
        <v>60</v>
      </c>
      <c r="I2" s="14" t="s">
        <v>75</v>
      </c>
      <c r="J2" s="14" t="s">
        <v>63</v>
      </c>
      <c r="K2" s="14" t="s">
        <v>64</v>
      </c>
      <c r="L2" s="15"/>
      <c r="M2" s="15"/>
    </row>
    <row r="3" spans="1:15" ht="18.899999999999999" thickBot="1" x14ac:dyDescent="0.55000000000000004">
      <c r="A3" s="16"/>
      <c r="B3" s="17"/>
      <c r="C3" s="18"/>
      <c r="D3" s="19"/>
      <c r="E3" s="20"/>
      <c r="F3" s="19"/>
      <c r="G3" s="19"/>
      <c r="H3" s="21"/>
      <c r="I3" s="22"/>
      <c r="J3" s="22"/>
      <c r="K3" s="22"/>
      <c r="L3" s="22"/>
      <c r="M3" s="22"/>
    </row>
    <row r="4" spans="1:15" s="28" customFormat="1" ht="83.4" customHeight="1" thickBot="1" x14ac:dyDescent="0.45">
      <c r="A4" s="23" t="s">
        <v>45</v>
      </c>
      <c r="B4" s="24" t="s">
        <v>40</v>
      </c>
      <c r="C4" s="24" t="s">
        <v>42</v>
      </c>
      <c r="D4" s="25" t="s">
        <v>43</v>
      </c>
      <c r="E4" s="25" t="s">
        <v>67</v>
      </c>
      <c r="F4" s="26" t="s">
        <v>76</v>
      </c>
      <c r="G4" s="26" t="s">
        <v>77</v>
      </c>
      <c r="H4" s="26" t="s">
        <v>78</v>
      </c>
      <c r="I4" s="26" t="s">
        <v>79</v>
      </c>
      <c r="J4" s="26"/>
      <c r="K4" s="26"/>
      <c r="L4" s="26" t="s">
        <v>62</v>
      </c>
      <c r="M4" s="26" t="s">
        <v>46</v>
      </c>
      <c r="N4" s="27" t="s">
        <v>41</v>
      </c>
    </row>
    <row r="5" spans="1:15" ht="16.75" thickTop="1" thickBot="1" x14ac:dyDescent="0.45">
      <c r="A5" s="29" t="s">
        <v>0</v>
      </c>
      <c r="B5" s="30"/>
      <c r="C5" s="31">
        <f>B5</f>
        <v>0</v>
      </c>
      <c r="D5" s="31"/>
      <c r="E5" s="31"/>
      <c r="F5" s="55">
        <f t="shared" ref="F5:F44" si="0">IFERROR(IF(((D5-(C5-N4))/D5)*E5&lt;0,0,((D5-(C5-N4))/D5)*E5),0)</f>
        <v>0</v>
      </c>
      <c r="G5" s="55">
        <f t="shared" ref="G5:G9" si="1">IFERROR(E5-F5,0)</f>
        <v>0</v>
      </c>
      <c r="H5" s="55">
        <f>IFERROR($D$2*F5,0)</f>
        <v>0</v>
      </c>
      <c r="I5" s="55">
        <f>IF($F$2=0,0,IF($F$2=0.11,F5*0.1025,IF($F$2&gt;=0.3,F5*0.128,1)))</f>
        <v>0</v>
      </c>
      <c r="J5" s="55"/>
      <c r="K5" s="55"/>
      <c r="L5" s="55">
        <f t="shared" ref="L5:L12" si="2">I5+H5</f>
        <v>0</v>
      </c>
      <c r="M5" s="56">
        <f t="shared" ref="M5:M12" si="3">IFERROR(L5/E5,0)</f>
        <v>0</v>
      </c>
      <c r="N5" s="57">
        <f>IFERROR(G5,0)</f>
        <v>0</v>
      </c>
      <c r="O5" s="58"/>
    </row>
    <row r="6" spans="1:15" ht="16.75" thickTop="1" thickBot="1" x14ac:dyDescent="0.45">
      <c r="A6" s="29" t="s">
        <v>1</v>
      </c>
      <c r="B6" s="31"/>
      <c r="C6" s="31">
        <f>B6+C5</f>
        <v>0</v>
      </c>
      <c r="D6" s="31"/>
      <c r="E6" s="31"/>
      <c r="F6" s="55">
        <f t="shared" si="0"/>
        <v>0</v>
      </c>
      <c r="G6" s="55">
        <f t="shared" si="1"/>
        <v>0</v>
      </c>
      <c r="H6" s="55">
        <f t="shared" ref="H6:H13" si="4">IFERROR($D$2*F6,0)</f>
        <v>0</v>
      </c>
      <c r="I6" s="55">
        <f t="shared" ref="I6:I12" si="5">IF($F$2=0,0,IF($F$2=0.11,F6*0.1025,IF($F$2&gt;=0.3,F6*0.128,1)))</f>
        <v>0</v>
      </c>
      <c r="J6" s="55"/>
      <c r="K6" s="55"/>
      <c r="L6" s="55">
        <f t="shared" si="2"/>
        <v>0</v>
      </c>
      <c r="M6" s="56">
        <f t="shared" si="3"/>
        <v>0</v>
      </c>
      <c r="N6" s="57">
        <f t="shared" ref="N6:N44" si="6">IFERROR(N5+G6,0)</f>
        <v>0</v>
      </c>
      <c r="O6" s="58"/>
    </row>
    <row r="7" spans="1:15" ht="16.75" thickTop="1" thickBot="1" x14ac:dyDescent="0.45">
      <c r="A7" s="29" t="s">
        <v>2</v>
      </c>
      <c r="B7" s="31"/>
      <c r="C7" s="31">
        <f t="shared" ref="C7:C44" si="7">B7+C6</f>
        <v>0</v>
      </c>
      <c r="D7" s="31"/>
      <c r="E7" s="31"/>
      <c r="F7" s="55">
        <f t="shared" si="0"/>
        <v>0</v>
      </c>
      <c r="G7" s="55">
        <f t="shared" si="1"/>
        <v>0</v>
      </c>
      <c r="H7" s="55">
        <f t="shared" si="4"/>
        <v>0</v>
      </c>
      <c r="I7" s="55">
        <f t="shared" si="5"/>
        <v>0</v>
      </c>
      <c r="J7" s="55"/>
      <c r="K7" s="55"/>
      <c r="L7" s="55">
        <f t="shared" si="2"/>
        <v>0</v>
      </c>
      <c r="M7" s="56">
        <f t="shared" si="3"/>
        <v>0</v>
      </c>
      <c r="N7" s="57">
        <f t="shared" si="6"/>
        <v>0</v>
      </c>
      <c r="O7" s="58"/>
    </row>
    <row r="8" spans="1:15" ht="16.75" thickTop="1" thickBot="1" x14ac:dyDescent="0.45">
      <c r="A8" s="29" t="s">
        <v>3</v>
      </c>
      <c r="B8" s="31"/>
      <c r="C8" s="31">
        <f t="shared" si="7"/>
        <v>0</v>
      </c>
      <c r="D8" s="31"/>
      <c r="E8" s="30"/>
      <c r="F8" s="55">
        <f t="shared" si="0"/>
        <v>0</v>
      </c>
      <c r="G8" s="55">
        <f t="shared" si="1"/>
        <v>0</v>
      </c>
      <c r="H8" s="55">
        <f t="shared" si="4"/>
        <v>0</v>
      </c>
      <c r="I8" s="55">
        <f t="shared" si="5"/>
        <v>0</v>
      </c>
      <c r="J8" s="55"/>
      <c r="K8" s="55"/>
      <c r="L8" s="55">
        <f t="shared" si="2"/>
        <v>0</v>
      </c>
      <c r="M8" s="56">
        <f t="shared" si="3"/>
        <v>0</v>
      </c>
      <c r="N8" s="57">
        <f t="shared" si="6"/>
        <v>0</v>
      </c>
      <c r="O8" s="58"/>
    </row>
    <row r="9" spans="1:15" ht="16.75" thickTop="1" thickBot="1" x14ac:dyDescent="0.45">
      <c r="A9" s="29" t="s">
        <v>4</v>
      </c>
      <c r="B9" s="31"/>
      <c r="C9" s="31">
        <f t="shared" si="7"/>
        <v>0</v>
      </c>
      <c r="D9" s="31"/>
      <c r="E9" s="31"/>
      <c r="F9" s="55">
        <f t="shared" si="0"/>
        <v>0</v>
      </c>
      <c r="G9" s="55">
        <f t="shared" si="1"/>
        <v>0</v>
      </c>
      <c r="H9" s="55">
        <f t="shared" si="4"/>
        <v>0</v>
      </c>
      <c r="I9" s="55">
        <f t="shared" si="5"/>
        <v>0</v>
      </c>
      <c r="J9" s="55"/>
      <c r="K9" s="55"/>
      <c r="L9" s="55">
        <f t="shared" si="2"/>
        <v>0</v>
      </c>
      <c r="M9" s="56">
        <f t="shared" si="3"/>
        <v>0</v>
      </c>
      <c r="N9" s="57">
        <f t="shared" si="6"/>
        <v>0</v>
      </c>
      <c r="O9" s="58"/>
    </row>
    <row r="10" spans="1:15" ht="16.75" thickTop="1" thickBot="1" x14ac:dyDescent="0.45">
      <c r="A10" s="29" t="s">
        <v>5</v>
      </c>
      <c r="B10" s="31"/>
      <c r="C10" s="31">
        <f t="shared" si="7"/>
        <v>0</v>
      </c>
      <c r="D10" s="31"/>
      <c r="E10" s="31"/>
      <c r="F10" s="55">
        <f t="shared" si="0"/>
        <v>0</v>
      </c>
      <c r="G10" s="55">
        <f t="shared" ref="G10:G12" si="8">IFERROR(E10-F10,0)</f>
        <v>0</v>
      </c>
      <c r="H10" s="55">
        <f t="shared" si="4"/>
        <v>0</v>
      </c>
      <c r="I10" s="55">
        <f t="shared" si="5"/>
        <v>0</v>
      </c>
      <c r="J10" s="55"/>
      <c r="K10" s="55"/>
      <c r="L10" s="55">
        <f t="shared" si="2"/>
        <v>0</v>
      </c>
      <c r="M10" s="56">
        <f t="shared" si="3"/>
        <v>0</v>
      </c>
      <c r="N10" s="59">
        <f t="shared" si="6"/>
        <v>0</v>
      </c>
      <c r="O10" s="58"/>
    </row>
    <row r="11" spans="1:15" ht="16.75" thickTop="1" thickBot="1" x14ac:dyDescent="0.45">
      <c r="A11" s="29" t="s">
        <v>6</v>
      </c>
      <c r="B11" s="31"/>
      <c r="C11" s="31">
        <f t="shared" si="7"/>
        <v>0</v>
      </c>
      <c r="D11" s="31"/>
      <c r="E11" s="31"/>
      <c r="F11" s="55">
        <f t="shared" si="0"/>
        <v>0</v>
      </c>
      <c r="G11" s="55">
        <f t="shared" si="8"/>
        <v>0</v>
      </c>
      <c r="H11" s="55">
        <f t="shared" si="4"/>
        <v>0</v>
      </c>
      <c r="I11" s="55">
        <f t="shared" si="5"/>
        <v>0</v>
      </c>
      <c r="J11" s="55"/>
      <c r="K11" s="55"/>
      <c r="L11" s="55">
        <f t="shared" si="2"/>
        <v>0</v>
      </c>
      <c r="M11" s="56">
        <f t="shared" si="3"/>
        <v>0</v>
      </c>
      <c r="N11" s="59">
        <f t="shared" si="6"/>
        <v>0</v>
      </c>
      <c r="O11" s="58"/>
    </row>
    <row r="12" spans="1:15" ht="16.75" thickTop="1" thickBot="1" x14ac:dyDescent="0.45">
      <c r="A12" s="29" t="s">
        <v>7</v>
      </c>
      <c r="B12" s="31"/>
      <c r="C12" s="31">
        <f t="shared" si="7"/>
        <v>0</v>
      </c>
      <c r="D12" s="31"/>
      <c r="E12" s="31"/>
      <c r="F12" s="55">
        <f t="shared" si="0"/>
        <v>0</v>
      </c>
      <c r="G12" s="55">
        <f t="shared" si="8"/>
        <v>0</v>
      </c>
      <c r="H12" s="55">
        <f t="shared" si="4"/>
        <v>0</v>
      </c>
      <c r="I12" s="55">
        <f t="shared" si="5"/>
        <v>0</v>
      </c>
      <c r="J12" s="55"/>
      <c r="K12" s="55"/>
      <c r="L12" s="55">
        <f t="shared" si="2"/>
        <v>0</v>
      </c>
      <c r="M12" s="56">
        <f t="shared" si="3"/>
        <v>0</v>
      </c>
      <c r="N12" s="59">
        <f t="shared" si="6"/>
        <v>0</v>
      </c>
      <c r="O12" s="58"/>
    </row>
    <row r="13" spans="1:15" ht="19.3" thickTop="1" thickBot="1" x14ac:dyDescent="0.55000000000000004">
      <c r="A13" s="32" t="s">
        <v>8</v>
      </c>
      <c r="B13" s="33"/>
      <c r="C13" s="33">
        <f t="shared" si="7"/>
        <v>0</v>
      </c>
      <c r="D13" s="33"/>
      <c r="E13" s="34"/>
      <c r="F13" s="60">
        <f t="shared" si="0"/>
        <v>0</v>
      </c>
      <c r="G13" s="60">
        <f t="shared" ref="G13" si="9">IFERROR(E13-F13,0)</f>
        <v>0</v>
      </c>
      <c r="H13" s="61">
        <f t="shared" si="4"/>
        <v>0</v>
      </c>
      <c r="I13" s="61">
        <f>IF(J13="OUI",0,IF($F$2=0,0,IF($F$2=0.11,K13*0.1025,IF($F$2&gt;=0.3,K13*0.128,1))))</f>
        <v>0</v>
      </c>
      <c r="J13" s="61" t="str">
        <f>IF(AND($I$2="Couple",F13&lt;9200),"OUI",IF(AND($I$2="Célibataire",F13&lt;4600),"OUI","NON"))</f>
        <v>OUI</v>
      </c>
      <c r="K13" s="61">
        <f>IF($I$2="Couple",F13-9200,F13-4600)</f>
        <v>-4600</v>
      </c>
      <c r="L13" s="61">
        <f t="shared" ref="L13" si="10">I13+H13</f>
        <v>0</v>
      </c>
      <c r="M13" s="62">
        <f t="shared" ref="M13:M44" si="11">IFERROR(L13/E13,0)</f>
        <v>0</v>
      </c>
      <c r="N13" s="59">
        <f t="shared" si="6"/>
        <v>0</v>
      </c>
      <c r="O13" s="58"/>
    </row>
    <row r="14" spans="1:15" ht="19.3" thickTop="1" thickBot="1" x14ac:dyDescent="0.55000000000000004">
      <c r="A14" s="32" t="s">
        <v>9</v>
      </c>
      <c r="B14" s="33"/>
      <c r="C14" s="33">
        <f t="shared" si="7"/>
        <v>0</v>
      </c>
      <c r="D14" s="33"/>
      <c r="E14" s="35"/>
      <c r="F14" s="60">
        <f t="shared" si="0"/>
        <v>0</v>
      </c>
      <c r="G14" s="60">
        <f t="shared" ref="G14:G44" si="12">IFERROR(E14-F14,0)</f>
        <v>0</v>
      </c>
      <c r="H14" s="61">
        <f t="shared" ref="H14:H44" si="13">IFERROR($D$2*F14,0)</f>
        <v>0</v>
      </c>
      <c r="I14" s="61">
        <f t="shared" ref="I14:I44" si="14">IF(J14="OUI",0,IF($F$2=0,0,IF($F$2=0.11,K14*0.1025,IF($F$2&gt;=0.3,K14*0.128,1))))</f>
        <v>0</v>
      </c>
      <c r="J14" s="61" t="str">
        <f t="shared" ref="J14:J44" si="15">IF(AND($I$2="Couple",F14&lt;9200),"OUI",IF(AND($I$2="Célibataire",F14&lt;4600),"OUI","NON"))</f>
        <v>OUI</v>
      </c>
      <c r="K14" s="61">
        <f t="shared" ref="K14:K44" si="16">IF($I$2="Couple",F14-9200,F14-4600)</f>
        <v>-4600</v>
      </c>
      <c r="L14" s="61">
        <f t="shared" ref="L14:L44" si="17">I14+H14</f>
        <v>0</v>
      </c>
      <c r="M14" s="62">
        <f t="shared" si="11"/>
        <v>0</v>
      </c>
      <c r="N14" s="59">
        <f t="shared" si="6"/>
        <v>0</v>
      </c>
      <c r="O14" s="58"/>
    </row>
    <row r="15" spans="1:15" ht="19.3" thickTop="1" thickBot="1" x14ac:dyDescent="0.55000000000000004">
      <c r="A15" s="32" t="s">
        <v>10</v>
      </c>
      <c r="B15" s="33"/>
      <c r="C15" s="33">
        <f t="shared" si="7"/>
        <v>0</v>
      </c>
      <c r="D15" s="33"/>
      <c r="E15" s="35"/>
      <c r="F15" s="60">
        <f t="shared" si="0"/>
        <v>0</v>
      </c>
      <c r="G15" s="60">
        <f t="shared" si="12"/>
        <v>0</v>
      </c>
      <c r="H15" s="61">
        <f t="shared" si="13"/>
        <v>0</v>
      </c>
      <c r="I15" s="61">
        <f t="shared" si="14"/>
        <v>0</v>
      </c>
      <c r="J15" s="61" t="str">
        <f t="shared" si="15"/>
        <v>OUI</v>
      </c>
      <c r="K15" s="61">
        <f t="shared" si="16"/>
        <v>-4600</v>
      </c>
      <c r="L15" s="61">
        <f t="shared" si="17"/>
        <v>0</v>
      </c>
      <c r="M15" s="62">
        <f t="shared" si="11"/>
        <v>0</v>
      </c>
      <c r="N15" s="59">
        <f t="shared" si="6"/>
        <v>0</v>
      </c>
      <c r="O15" s="58"/>
    </row>
    <row r="16" spans="1:15" ht="19.3" thickTop="1" thickBot="1" x14ac:dyDescent="0.55000000000000004">
      <c r="A16" s="32" t="s">
        <v>11</v>
      </c>
      <c r="B16" s="33"/>
      <c r="C16" s="33">
        <f t="shared" si="7"/>
        <v>0</v>
      </c>
      <c r="D16" s="33"/>
      <c r="E16" s="35"/>
      <c r="F16" s="60">
        <f t="shared" si="0"/>
        <v>0</v>
      </c>
      <c r="G16" s="60">
        <f t="shared" si="12"/>
        <v>0</v>
      </c>
      <c r="H16" s="61">
        <f t="shared" si="13"/>
        <v>0</v>
      </c>
      <c r="I16" s="61">
        <f t="shared" si="14"/>
        <v>0</v>
      </c>
      <c r="J16" s="61" t="str">
        <f t="shared" si="15"/>
        <v>OUI</v>
      </c>
      <c r="K16" s="61">
        <f t="shared" si="16"/>
        <v>-4600</v>
      </c>
      <c r="L16" s="61">
        <f t="shared" si="17"/>
        <v>0</v>
      </c>
      <c r="M16" s="62">
        <f t="shared" si="11"/>
        <v>0</v>
      </c>
      <c r="N16" s="59">
        <f t="shared" si="6"/>
        <v>0</v>
      </c>
      <c r="O16" s="58"/>
    </row>
    <row r="17" spans="1:15" ht="19.3" thickTop="1" thickBot="1" x14ac:dyDescent="0.55000000000000004">
      <c r="A17" s="32" t="s">
        <v>12</v>
      </c>
      <c r="B17" s="33"/>
      <c r="C17" s="33">
        <f t="shared" si="7"/>
        <v>0</v>
      </c>
      <c r="D17" s="33"/>
      <c r="E17" s="35"/>
      <c r="F17" s="60">
        <f t="shared" si="0"/>
        <v>0</v>
      </c>
      <c r="G17" s="60">
        <f t="shared" si="12"/>
        <v>0</v>
      </c>
      <c r="H17" s="61">
        <f t="shared" si="13"/>
        <v>0</v>
      </c>
      <c r="I17" s="61">
        <f t="shared" si="14"/>
        <v>0</v>
      </c>
      <c r="J17" s="61" t="str">
        <f t="shared" si="15"/>
        <v>OUI</v>
      </c>
      <c r="K17" s="61">
        <f t="shared" si="16"/>
        <v>-4600</v>
      </c>
      <c r="L17" s="61">
        <f t="shared" si="17"/>
        <v>0</v>
      </c>
      <c r="M17" s="62">
        <f t="shared" si="11"/>
        <v>0</v>
      </c>
      <c r="N17" s="59">
        <f t="shared" si="6"/>
        <v>0</v>
      </c>
      <c r="O17" s="58"/>
    </row>
    <row r="18" spans="1:15" ht="19.3" thickTop="1" thickBot="1" x14ac:dyDescent="0.55000000000000004">
      <c r="A18" s="32" t="s">
        <v>13</v>
      </c>
      <c r="B18" s="33"/>
      <c r="C18" s="33">
        <f t="shared" si="7"/>
        <v>0</v>
      </c>
      <c r="D18" s="33"/>
      <c r="E18" s="35"/>
      <c r="F18" s="60">
        <f t="shared" si="0"/>
        <v>0</v>
      </c>
      <c r="G18" s="60">
        <f t="shared" si="12"/>
        <v>0</v>
      </c>
      <c r="H18" s="61">
        <f t="shared" si="13"/>
        <v>0</v>
      </c>
      <c r="I18" s="61">
        <f t="shared" si="14"/>
        <v>0</v>
      </c>
      <c r="J18" s="61" t="str">
        <f t="shared" si="15"/>
        <v>OUI</v>
      </c>
      <c r="K18" s="61">
        <f t="shared" si="16"/>
        <v>-4600</v>
      </c>
      <c r="L18" s="61">
        <f t="shared" si="17"/>
        <v>0</v>
      </c>
      <c r="M18" s="62">
        <f t="shared" si="11"/>
        <v>0</v>
      </c>
      <c r="N18" s="59">
        <f t="shared" si="6"/>
        <v>0</v>
      </c>
      <c r="O18" s="58"/>
    </row>
    <row r="19" spans="1:15" ht="19.3" thickTop="1" thickBot="1" x14ac:dyDescent="0.55000000000000004">
      <c r="A19" s="32" t="s">
        <v>14</v>
      </c>
      <c r="B19" s="33"/>
      <c r="C19" s="33">
        <f t="shared" si="7"/>
        <v>0</v>
      </c>
      <c r="D19" s="33"/>
      <c r="E19" s="35"/>
      <c r="F19" s="60">
        <f t="shared" si="0"/>
        <v>0</v>
      </c>
      <c r="G19" s="60">
        <f t="shared" si="12"/>
        <v>0</v>
      </c>
      <c r="H19" s="61">
        <f t="shared" si="13"/>
        <v>0</v>
      </c>
      <c r="I19" s="61">
        <f t="shared" si="14"/>
        <v>0</v>
      </c>
      <c r="J19" s="61" t="str">
        <f t="shared" si="15"/>
        <v>OUI</v>
      </c>
      <c r="K19" s="61">
        <f t="shared" si="16"/>
        <v>-4600</v>
      </c>
      <c r="L19" s="61">
        <f t="shared" si="17"/>
        <v>0</v>
      </c>
      <c r="M19" s="62">
        <f t="shared" si="11"/>
        <v>0</v>
      </c>
      <c r="N19" s="59">
        <f t="shared" si="6"/>
        <v>0</v>
      </c>
      <c r="O19" s="58"/>
    </row>
    <row r="20" spans="1:15" ht="19.3" thickTop="1" thickBot="1" x14ac:dyDescent="0.55000000000000004">
      <c r="A20" s="32" t="s">
        <v>15</v>
      </c>
      <c r="B20" s="33"/>
      <c r="C20" s="33">
        <f t="shared" si="7"/>
        <v>0</v>
      </c>
      <c r="D20" s="33"/>
      <c r="E20" s="35"/>
      <c r="F20" s="60">
        <f t="shared" si="0"/>
        <v>0</v>
      </c>
      <c r="G20" s="60">
        <f t="shared" si="12"/>
        <v>0</v>
      </c>
      <c r="H20" s="61">
        <f t="shared" si="13"/>
        <v>0</v>
      </c>
      <c r="I20" s="61">
        <f t="shared" si="14"/>
        <v>0</v>
      </c>
      <c r="J20" s="61" t="str">
        <f t="shared" si="15"/>
        <v>OUI</v>
      </c>
      <c r="K20" s="61">
        <f t="shared" si="16"/>
        <v>-4600</v>
      </c>
      <c r="L20" s="61">
        <f t="shared" si="17"/>
        <v>0</v>
      </c>
      <c r="M20" s="62">
        <f t="shared" si="11"/>
        <v>0</v>
      </c>
      <c r="N20" s="59">
        <f t="shared" si="6"/>
        <v>0</v>
      </c>
      <c r="O20" s="58"/>
    </row>
    <row r="21" spans="1:15" ht="19.3" thickTop="1" thickBot="1" x14ac:dyDescent="0.55000000000000004">
      <c r="A21" s="32" t="s">
        <v>16</v>
      </c>
      <c r="B21" s="33"/>
      <c r="C21" s="33">
        <f t="shared" si="7"/>
        <v>0</v>
      </c>
      <c r="D21" s="33"/>
      <c r="E21" s="35"/>
      <c r="F21" s="60">
        <f t="shared" si="0"/>
        <v>0</v>
      </c>
      <c r="G21" s="60">
        <f t="shared" si="12"/>
        <v>0</v>
      </c>
      <c r="H21" s="61">
        <f t="shared" si="13"/>
        <v>0</v>
      </c>
      <c r="I21" s="61">
        <f t="shared" si="14"/>
        <v>0</v>
      </c>
      <c r="J21" s="61" t="str">
        <f t="shared" si="15"/>
        <v>OUI</v>
      </c>
      <c r="K21" s="61">
        <f t="shared" si="16"/>
        <v>-4600</v>
      </c>
      <c r="L21" s="61">
        <f t="shared" si="17"/>
        <v>0</v>
      </c>
      <c r="M21" s="62">
        <f t="shared" si="11"/>
        <v>0</v>
      </c>
      <c r="N21" s="59">
        <f t="shared" si="6"/>
        <v>0</v>
      </c>
      <c r="O21" s="58"/>
    </row>
    <row r="22" spans="1:15" ht="19.3" thickTop="1" thickBot="1" x14ac:dyDescent="0.55000000000000004">
      <c r="A22" s="32" t="s">
        <v>17</v>
      </c>
      <c r="B22" s="33"/>
      <c r="C22" s="33">
        <f t="shared" si="7"/>
        <v>0</v>
      </c>
      <c r="D22" s="33"/>
      <c r="E22" s="35"/>
      <c r="F22" s="60">
        <f t="shared" si="0"/>
        <v>0</v>
      </c>
      <c r="G22" s="60">
        <f t="shared" si="12"/>
        <v>0</v>
      </c>
      <c r="H22" s="61">
        <f t="shared" si="13"/>
        <v>0</v>
      </c>
      <c r="I22" s="61">
        <f t="shared" si="14"/>
        <v>0</v>
      </c>
      <c r="J22" s="61" t="str">
        <f t="shared" si="15"/>
        <v>OUI</v>
      </c>
      <c r="K22" s="61">
        <f t="shared" si="16"/>
        <v>-4600</v>
      </c>
      <c r="L22" s="61">
        <f t="shared" si="17"/>
        <v>0</v>
      </c>
      <c r="M22" s="62">
        <f t="shared" si="11"/>
        <v>0</v>
      </c>
      <c r="N22" s="59">
        <f t="shared" si="6"/>
        <v>0</v>
      </c>
      <c r="O22" s="58"/>
    </row>
    <row r="23" spans="1:15" ht="19.3" thickTop="1" thickBot="1" x14ac:dyDescent="0.55000000000000004">
      <c r="A23" s="32" t="s">
        <v>18</v>
      </c>
      <c r="B23" s="33"/>
      <c r="C23" s="33">
        <f t="shared" si="7"/>
        <v>0</v>
      </c>
      <c r="D23" s="33"/>
      <c r="E23" s="35"/>
      <c r="F23" s="60">
        <f t="shared" si="0"/>
        <v>0</v>
      </c>
      <c r="G23" s="60">
        <f t="shared" si="12"/>
        <v>0</v>
      </c>
      <c r="H23" s="61">
        <f t="shared" si="13"/>
        <v>0</v>
      </c>
      <c r="I23" s="61">
        <f t="shared" si="14"/>
        <v>0</v>
      </c>
      <c r="J23" s="61" t="str">
        <f t="shared" si="15"/>
        <v>OUI</v>
      </c>
      <c r="K23" s="61">
        <f t="shared" si="16"/>
        <v>-4600</v>
      </c>
      <c r="L23" s="61">
        <f t="shared" si="17"/>
        <v>0</v>
      </c>
      <c r="M23" s="62">
        <f t="shared" si="11"/>
        <v>0</v>
      </c>
      <c r="N23" s="59">
        <f t="shared" si="6"/>
        <v>0</v>
      </c>
      <c r="O23" s="58"/>
    </row>
    <row r="24" spans="1:15" ht="19.3" thickTop="1" thickBot="1" x14ac:dyDescent="0.55000000000000004">
      <c r="A24" s="32" t="s">
        <v>19</v>
      </c>
      <c r="B24" s="33"/>
      <c r="C24" s="33">
        <f t="shared" si="7"/>
        <v>0</v>
      </c>
      <c r="D24" s="33"/>
      <c r="E24" s="35"/>
      <c r="F24" s="60">
        <f t="shared" si="0"/>
        <v>0</v>
      </c>
      <c r="G24" s="60">
        <f t="shared" si="12"/>
        <v>0</v>
      </c>
      <c r="H24" s="61">
        <f t="shared" si="13"/>
        <v>0</v>
      </c>
      <c r="I24" s="61">
        <f t="shared" si="14"/>
        <v>0</v>
      </c>
      <c r="J24" s="61" t="str">
        <f t="shared" si="15"/>
        <v>OUI</v>
      </c>
      <c r="K24" s="61">
        <f t="shared" si="16"/>
        <v>-4600</v>
      </c>
      <c r="L24" s="61">
        <f t="shared" si="17"/>
        <v>0</v>
      </c>
      <c r="M24" s="62">
        <f t="shared" si="11"/>
        <v>0</v>
      </c>
      <c r="N24" s="59">
        <f t="shared" si="6"/>
        <v>0</v>
      </c>
      <c r="O24" s="58"/>
    </row>
    <row r="25" spans="1:15" ht="19.3" thickTop="1" thickBot="1" x14ac:dyDescent="0.55000000000000004">
      <c r="A25" s="32" t="s">
        <v>20</v>
      </c>
      <c r="B25" s="33"/>
      <c r="C25" s="33">
        <f t="shared" si="7"/>
        <v>0</v>
      </c>
      <c r="D25" s="33"/>
      <c r="E25" s="35"/>
      <c r="F25" s="60">
        <f t="shared" si="0"/>
        <v>0</v>
      </c>
      <c r="G25" s="60">
        <f t="shared" si="12"/>
        <v>0</v>
      </c>
      <c r="H25" s="61">
        <f t="shared" si="13"/>
        <v>0</v>
      </c>
      <c r="I25" s="61">
        <f t="shared" si="14"/>
        <v>0</v>
      </c>
      <c r="J25" s="61" t="str">
        <f t="shared" si="15"/>
        <v>OUI</v>
      </c>
      <c r="K25" s="61">
        <f t="shared" si="16"/>
        <v>-4600</v>
      </c>
      <c r="L25" s="61">
        <f t="shared" si="17"/>
        <v>0</v>
      </c>
      <c r="M25" s="62">
        <f t="shared" si="11"/>
        <v>0</v>
      </c>
      <c r="N25" s="59">
        <f t="shared" si="6"/>
        <v>0</v>
      </c>
      <c r="O25" s="58"/>
    </row>
    <row r="26" spans="1:15" ht="19.3" thickTop="1" thickBot="1" x14ac:dyDescent="0.55000000000000004">
      <c r="A26" s="32" t="s">
        <v>21</v>
      </c>
      <c r="B26" s="33"/>
      <c r="C26" s="33">
        <f t="shared" si="7"/>
        <v>0</v>
      </c>
      <c r="D26" s="33"/>
      <c r="E26" s="35"/>
      <c r="F26" s="60">
        <f t="shared" si="0"/>
        <v>0</v>
      </c>
      <c r="G26" s="60">
        <f t="shared" si="12"/>
        <v>0</v>
      </c>
      <c r="H26" s="61">
        <f t="shared" si="13"/>
        <v>0</v>
      </c>
      <c r="I26" s="61">
        <f t="shared" si="14"/>
        <v>0</v>
      </c>
      <c r="J26" s="61" t="str">
        <f t="shared" si="15"/>
        <v>OUI</v>
      </c>
      <c r="K26" s="61">
        <f t="shared" si="16"/>
        <v>-4600</v>
      </c>
      <c r="L26" s="61">
        <f t="shared" si="17"/>
        <v>0</v>
      </c>
      <c r="M26" s="62">
        <f t="shared" si="11"/>
        <v>0</v>
      </c>
      <c r="N26" s="59">
        <f t="shared" si="6"/>
        <v>0</v>
      </c>
      <c r="O26" s="58"/>
    </row>
    <row r="27" spans="1:15" ht="19.3" thickTop="1" thickBot="1" x14ac:dyDescent="0.55000000000000004">
      <c r="A27" s="32" t="s">
        <v>22</v>
      </c>
      <c r="B27" s="33"/>
      <c r="C27" s="33">
        <f t="shared" si="7"/>
        <v>0</v>
      </c>
      <c r="D27" s="33"/>
      <c r="E27" s="35"/>
      <c r="F27" s="60">
        <f t="shared" si="0"/>
        <v>0</v>
      </c>
      <c r="G27" s="60">
        <f t="shared" si="12"/>
        <v>0</v>
      </c>
      <c r="H27" s="61">
        <f t="shared" si="13"/>
        <v>0</v>
      </c>
      <c r="I27" s="61">
        <f t="shared" si="14"/>
        <v>0</v>
      </c>
      <c r="J27" s="61" t="str">
        <f t="shared" si="15"/>
        <v>OUI</v>
      </c>
      <c r="K27" s="61">
        <f t="shared" si="16"/>
        <v>-4600</v>
      </c>
      <c r="L27" s="61">
        <f t="shared" si="17"/>
        <v>0</v>
      </c>
      <c r="M27" s="62">
        <f t="shared" si="11"/>
        <v>0</v>
      </c>
      <c r="N27" s="59">
        <f t="shared" si="6"/>
        <v>0</v>
      </c>
      <c r="O27" s="58"/>
    </row>
    <row r="28" spans="1:15" ht="19.3" thickTop="1" thickBot="1" x14ac:dyDescent="0.55000000000000004">
      <c r="A28" s="32" t="s">
        <v>23</v>
      </c>
      <c r="B28" s="33"/>
      <c r="C28" s="33">
        <f t="shared" si="7"/>
        <v>0</v>
      </c>
      <c r="D28" s="33"/>
      <c r="E28" s="35"/>
      <c r="F28" s="60">
        <f t="shared" si="0"/>
        <v>0</v>
      </c>
      <c r="G28" s="60">
        <f t="shared" si="12"/>
        <v>0</v>
      </c>
      <c r="H28" s="61">
        <f t="shared" si="13"/>
        <v>0</v>
      </c>
      <c r="I28" s="61">
        <f t="shared" si="14"/>
        <v>0</v>
      </c>
      <c r="J28" s="61" t="str">
        <f t="shared" si="15"/>
        <v>OUI</v>
      </c>
      <c r="K28" s="61">
        <f t="shared" si="16"/>
        <v>-4600</v>
      </c>
      <c r="L28" s="61">
        <f t="shared" si="17"/>
        <v>0</v>
      </c>
      <c r="M28" s="62">
        <f t="shared" si="11"/>
        <v>0</v>
      </c>
      <c r="N28" s="59">
        <f t="shared" si="6"/>
        <v>0</v>
      </c>
      <c r="O28" s="58"/>
    </row>
    <row r="29" spans="1:15" ht="19.3" thickTop="1" thickBot="1" x14ac:dyDescent="0.55000000000000004">
      <c r="A29" s="32" t="s">
        <v>24</v>
      </c>
      <c r="B29" s="33"/>
      <c r="C29" s="33">
        <f t="shared" si="7"/>
        <v>0</v>
      </c>
      <c r="D29" s="33"/>
      <c r="E29" s="35"/>
      <c r="F29" s="60">
        <f t="shared" si="0"/>
        <v>0</v>
      </c>
      <c r="G29" s="60">
        <f t="shared" si="12"/>
        <v>0</v>
      </c>
      <c r="H29" s="61">
        <f t="shared" si="13"/>
        <v>0</v>
      </c>
      <c r="I29" s="61">
        <f t="shared" si="14"/>
        <v>0</v>
      </c>
      <c r="J29" s="61" t="str">
        <f t="shared" si="15"/>
        <v>OUI</v>
      </c>
      <c r="K29" s="61">
        <f t="shared" si="16"/>
        <v>-4600</v>
      </c>
      <c r="L29" s="61">
        <f t="shared" si="17"/>
        <v>0</v>
      </c>
      <c r="M29" s="62">
        <f t="shared" si="11"/>
        <v>0</v>
      </c>
      <c r="N29" s="59">
        <f t="shared" si="6"/>
        <v>0</v>
      </c>
      <c r="O29" s="58"/>
    </row>
    <row r="30" spans="1:15" ht="19.3" thickTop="1" thickBot="1" x14ac:dyDescent="0.55000000000000004">
      <c r="A30" s="32" t="s">
        <v>25</v>
      </c>
      <c r="B30" s="33"/>
      <c r="C30" s="33">
        <f t="shared" si="7"/>
        <v>0</v>
      </c>
      <c r="D30" s="33"/>
      <c r="E30" s="35"/>
      <c r="F30" s="60">
        <f t="shared" si="0"/>
        <v>0</v>
      </c>
      <c r="G30" s="60">
        <f t="shared" si="12"/>
        <v>0</v>
      </c>
      <c r="H30" s="61">
        <f t="shared" si="13"/>
        <v>0</v>
      </c>
      <c r="I30" s="61">
        <f t="shared" si="14"/>
        <v>0</v>
      </c>
      <c r="J30" s="61" t="str">
        <f t="shared" si="15"/>
        <v>OUI</v>
      </c>
      <c r="K30" s="61">
        <f t="shared" si="16"/>
        <v>-4600</v>
      </c>
      <c r="L30" s="61">
        <f t="shared" si="17"/>
        <v>0</v>
      </c>
      <c r="M30" s="62">
        <f t="shared" si="11"/>
        <v>0</v>
      </c>
      <c r="N30" s="59">
        <f t="shared" si="6"/>
        <v>0</v>
      </c>
      <c r="O30" s="58"/>
    </row>
    <row r="31" spans="1:15" ht="19.3" thickTop="1" thickBot="1" x14ac:dyDescent="0.55000000000000004">
      <c r="A31" s="32" t="s">
        <v>26</v>
      </c>
      <c r="B31" s="33"/>
      <c r="C31" s="33">
        <f t="shared" si="7"/>
        <v>0</v>
      </c>
      <c r="D31" s="33"/>
      <c r="E31" s="35"/>
      <c r="F31" s="60">
        <f t="shared" si="0"/>
        <v>0</v>
      </c>
      <c r="G31" s="60">
        <f t="shared" si="12"/>
        <v>0</v>
      </c>
      <c r="H31" s="61">
        <f t="shared" si="13"/>
        <v>0</v>
      </c>
      <c r="I31" s="61">
        <f t="shared" si="14"/>
        <v>0</v>
      </c>
      <c r="J31" s="61" t="str">
        <f t="shared" si="15"/>
        <v>OUI</v>
      </c>
      <c r="K31" s="61">
        <f t="shared" si="16"/>
        <v>-4600</v>
      </c>
      <c r="L31" s="61">
        <f t="shared" si="17"/>
        <v>0</v>
      </c>
      <c r="M31" s="62">
        <f t="shared" si="11"/>
        <v>0</v>
      </c>
      <c r="N31" s="59">
        <f t="shared" si="6"/>
        <v>0</v>
      </c>
      <c r="O31" s="58"/>
    </row>
    <row r="32" spans="1:15" ht="19.3" thickTop="1" thickBot="1" x14ac:dyDescent="0.55000000000000004">
      <c r="A32" s="32" t="s">
        <v>27</v>
      </c>
      <c r="B32" s="33"/>
      <c r="C32" s="33">
        <f t="shared" si="7"/>
        <v>0</v>
      </c>
      <c r="D32" s="33"/>
      <c r="E32" s="35"/>
      <c r="F32" s="60">
        <f t="shared" si="0"/>
        <v>0</v>
      </c>
      <c r="G32" s="60">
        <f t="shared" si="12"/>
        <v>0</v>
      </c>
      <c r="H32" s="61">
        <f t="shared" si="13"/>
        <v>0</v>
      </c>
      <c r="I32" s="61">
        <f t="shared" si="14"/>
        <v>0</v>
      </c>
      <c r="J32" s="61" t="str">
        <f t="shared" si="15"/>
        <v>OUI</v>
      </c>
      <c r="K32" s="61">
        <f t="shared" si="16"/>
        <v>-4600</v>
      </c>
      <c r="L32" s="61">
        <f t="shared" si="17"/>
        <v>0</v>
      </c>
      <c r="M32" s="62">
        <f t="shared" si="11"/>
        <v>0</v>
      </c>
      <c r="N32" s="59">
        <f t="shared" si="6"/>
        <v>0</v>
      </c>
      <c r="O32" s="58"/>
    </row>
    <row r="33" spans="1:15" ht="19.3" thickTop="1" thickBot="1" x14ac:dyDescent="0.55000000000000004">
      <c r="A33" s="32" t="s">
        <v>28</v>
      </c>
      <c r="B33" s="33"/>
      <c r="C33" s="33">
        <f t="shared" si="7"/>
        <v>0</v>
      </c>
      <c r="D33" s="33"/>
      <c r="E33" s="35"/>
      <c r="F33" s="60">
        <f t="shared" si="0"/>
        <v>0</v>
      </c>
      <c r="G33" s="60">
        <f t="shared" si="12"/>
        <v>0</v>
      </c>
      <c r="H33" s="61">
        <f t="shared" si="13"/>
        <v>0</v>
      </c>
      <c r="I33" s="61">
        <f t="shared" si="14"/>
        <v>0</v>
      </c>
      <c r="J33" s="61" t="str">
        <f t="shared" si="15"/>
        <v>OUI</v>
      </c>
      <c r="K33" s="61">
        <f t="shared" si="16"/>
        <v>-4600</v>
      </c>
      <c r="L33" s="61">
        <f t="shared" si="17"/>
        <v>0</v>
      </c>
      <c r="M33" s="62">
        <f t="shared" si="11"/>
        <v>0</v>
      </c>
      <c r="N33" s="59">
        <f t="shared" si="6"/>
        <v>0</v>
      </c>
      <c r="O33" s="58"/>
    </row>
    <row r="34" spans="1:15" ht="19.3" thickTop="1" thickBot="1" x14ac:dyDescent="0.55000000000000004">
      <c r="A34" s="32" t="s">
        <v>29</v>
      </c>
      <c r="B34" s="33"/>
      <c r="C34" s="33">
        <f t="shared" si="7"/>
        <v>0</v>
      </c>
      <c r="D34" s="33"/>
      <c r="E34" s="35"/>
      <c r="F34" s="60">
        <f t="shared" si="0"/>
        <v>0</v>
      </c>
      <c r="G34" s="60">
        <f t="shared" si="12"/>
        <v>0</v>
      </c>
      <c r="H34" s="61">
        <f t="shared" si="13"/>
        <v>0</v>
      </c>
      <c r="I34" s="61">
        <f t="shared" si="14"/>
        <v>0</v>
      </c>
      <c r="J34" s="61" t="str">
        <f t="shared" si="15"/>
        <v>OUI</v>
      </c>
      <c r="K34" s="61">
        <f t="shared" si="16"/>
        <v>-4600</v>
      </c>
      <c r="L34" s="61">
        <f t="shared" si="17"/>
        <v>0</v>
      </c>
      <c r="M34" s="62">
        <f t="shared" si="11"/>
        <v>0</v>
      </c>
      <c r="N34" s="59">
        <f t="shared" si="6"/>
        <v>0</v>
      </c>
      <c r="O34" s="58"/>
    </row>
    <row r="35" spans="1:15" ht="19.3" thickTop="1" thickBot="1" x14ac:dyDescent="0.55000000000000004">
      <c r="A35" s="32" t="s">
        <v>30</v>
      </c>
      <c r="B35" s="33"/>
      <c r="C35" s="33">
        <f t="shared" si="7"/>
        <v>0</v>
      </c>
      <c r="D35" s="33"/>
      <c r="E35" s="35"/>
      <c r="F35" s="60">
        <f t="shared" si="0"/>
        <v>0</v>
      </c>
      <c r="G35" s="60">
        <f t="shared" si="12"/>
        <v>0</v>
      </c>
      <c r="H35" s="61">
        <f t="shared" si="13"/>
        <v>0</v>
      </c>
      <c r="I35" s="61">
        <f t="shared" si="14"/>
        <v>0</v>
      </c>
      <c r="J35" s="61" t="str">
        <f t="shared" si="15"/>
        <v>OUI</v>
      </c>
      <c r="K35" s="61">
        <f t="shared" si="16"/>
        <v>-4600</v>
      </c>
      <c r="L35" s="61">
        <f t="shared" si="17"/>
        <v>0</v>
      </c>
      <c r="M35" s="62">
        <f t="shared" si="11"/>
        <v>0</v>
      </c>
      <c r="N35" s="59">
        <f t="shared" si="6"/>
        <v>0</v>
      </c>
      <c r="O35" s="58"/>
    </row>
    <row r="36" spans="1:15" ht="19.3" thickTop="1" thickBot="1" x14ac:dyDescent="0.55000000000000004">
      <c r="A36" s="32" t="s">
        <v>31</v>
      </c>
      <c r="B36" s="33"/>
      <c r="C36" s="33">
        <f t="shared" si="7"/>
        <v>0</v>
      </c>
      <c r="D36" s="33"/>
      <c r="E36" s="35"/>
      <c r="F36" s="60">
        <f t="shared" si="0"/>
        <v>0</v>
      </c>
      <c r="G36" s="60">
        <f t="shared" si="12"/>
        <v>0</v>
      </c>
      <c r="H36" s="61">
        <f t="shared" si="13"/>
        <v>0</v>
      </c>
      <c r="I36" s="61">
        <f t="shared" si="14"/>
        <v>0</v>
      </c>
      <c r="J36" s="61" t="str">
        <f t="shared" si="15"/>
        <v>OUI</v>
      </c>
      <c r="K36" s="61">
        <f t="shared" si="16"/>
        <v>-4600</v>
      </c>
      <c r="L36" s="61">
        <f t="shared" si="17"/>
        <v>0</v>
      </c>
      <c r="M36" s="62">
        <f t="shared" si="11"/>
        <v>0</v>
      </c>
      <c r="N36" s="59">
        <f t="shared" si="6"/>
        <v>0</v>
      </c>
      <c r="O36" s="58"/>
    </row>
    <row r="37" spans="1:15" ht="19.3" thickTop="1" thickBot="1" x14ac:dyDescent="0.55000000000000004">
      <c r="A37" s="32" t="s">
        <v>32</v>
      </c>
      <c r="B37" s="33"/>
      <c r="C37" s="33">
        <f t="shared" si="7"/>
        <v>0</v>
      </c>
      <c r="D37" s="33"/>
      <c r="E37" s="35"/>
      <c r="F37" s="60">
        <f t="shared" si="0"/>
        <v>0</v>
      </c>
      <c r="G37" s="60">
        <f t="shared" si="12"/>
        <v>0</v>
      </c>
      <c r="H37" s="61">
        <f t="shared" si="13"/>
        <v>0</v>
      </c>
      <c r="I37" s="61">
        <f t="shared" si="14"/>
        <v>0</v>
      </c>
      <c r="J37" s="61" t="str">
        <f t="shared" si="15"/>
        <v>OUI</v>
      </c>
      <c r="K37" s="61">
        <f t="shared" si="16"/>
        <v>-4600</v>
      </c>
      <c r="L37" s="61">
        <f t="shared" si="17"/>
        <v>0</v>
      </c>
      <c r="M37" s="62">
        <f t="shared" si="11"/>
        <v>0</v>
      </c>
      <c r="N37" s="59">
        <f t="shared" si="6"/>
        <v>0</v>
      </c>
      <c r="O37" s="58"/>
    </row>
    <row r="38" spans="1:15" ht="19.3" thickTop="1" thickBot="1" x14ac:dyDescent="0.55000000000000004">
      <c r="A38" s="32" t="s">
        <v>33</v>
      </c>
      <c r="B38" s="33"/>
      <c r="C38" s="33">
        <f t="shared" si="7"/>
        <v>0</v>
      </c>
      <c r="D38" s="33"/>
      <c r="E38" s="35"/>
      <c r="F38" s="60">
        <f t="shared" si="0"/>
        <v>0</v>
      </c>
      <c r="G38" s="60">
        <f t="shared" si="12"/>
        <v>0</v>
      </c>
      <c r="H38" s="61">
        <f t="shared" si="13"/>
        <v>0</v>
      </c>
      <c r="I38" s="61">
        <f t="shared" si="14"/>
        <v>0</v>
      </c>
      <c r="J38" s="61" t="str">
        <f t="shared" si="15"/>
        <v>OUI</v>
      </c>
      <c r="K38" s="61">
        <f t="shared" si="16"/>
        <v>-4600</v>
      </c>
      <c r="L38" s="61">
        <f t="shared" si="17"/>
        <v>0</v>
      </c>
      <c r="M38" s="62">
        <f t="shared" si="11"/>
        <v>0</v>
      </c>
      <c r="N38" s="59">
        <f t="shared" si="6"/>
        <v>0</v>
      </c>
      <c r="O38" s="58"/>
    </row>
    <row r="39" spans="1:15" ht="19.3" thickTop="1" thickBot="1" x14ac:dyDescent="0.55000000000000004">
      <c r="A39" s="32" t="s">
        <v>34</v>
      </c>
      <c r="B39" s="33"/>
      <c r="C39" s="33">
        <f t="shared" si="7"/>
        <v>0</v>
      </c>
      <c r="D39" s="33"/>
      <c r="E39" s="35"/>
      <c r="F39" s="60">
        <f t="shared" si="0"/>
        <v>0</v>
      </c>
      <c r="G39" s="60">
        <f t="shared" si="12"/>
        <v>0</v>
      </c>
      <c r="H39" s="61">
        <f t="shared" si="13"/>
        <v>0</v>
      </c>
      <c r="I39" s="61">
        <f t="shared" si="14"/>
        <v>0</v>
      </c>
      <c r="J39" s="61" t="str">
        <f t="shared" si="15"/>
        <v>OUI</v>
      </c>
      <c r="K39" s="61">
        <f t="shared" si="16"/>
        <v>-4600</v>
      </c>
      <c r="L39" s="61">
        <f t="shared" si="17"/>
        <v>0</v>
      </c>
      <c r="M39" s="62">
        <f t="shared" si="11"/>
        <v>0</v>
      </c>
      <c r="N39" s="59">
        <f t="shared" si="6"/>
        <v>0</v>
      </c>
      <c r="O39" s="58"/>
    </row>
    <row r="40" spans="1:15" ht="19.3" thickTop="1" thickBot="1" x14ac:dyDescent="0.55000000000000004">
      <c r="A40" s="32" t="s">
        <v>35</v>
      </c>
      <c r="B40" s="33"/>
      <c r="C40" s="33">
        <f t="shared" si="7"/>
        <v>0</v>
      </c>
      <c r="D40" s="33"/>
      <c r="E40" s="35"/>
      <c r="F40" s="60">
        <f t="shared" si="0"/>
        <v>0</v>
      </c>
      <c r="G40" s="60">
        <f t="shared" si="12"/>
        <v>0</v>
      </c>
      <c r="H40" s="61">
        <f t="shared" si="13"/>
        <v>0</v>
      </c>
      <c r="I40" s="61">
        <f t="shared" si="14"/>
        <v>0</v>
      </c>
      <c r="J40" s="61" t="str">
        <f t="shared" si="15"/>
        <v>OUI</v>
      </c>
      <c r="K40" s="61">
        <f t="shared" si="16"/>
        <v>-4600</v>
      </c>
      <c r="L40" s="61">
        <f t="shared" si="17"/>
        <v>0</v>
      </c>
      <c r="M40" s="62">
        <f t="shared" si="11"/>
        <v>0</v>
      </c>
      <c r="N40" s="59">
        <f t="shared" si="6"/>
        <v>0</v>
      </c>
      <c r="O40" s="58"/>
    </row>
    <row r="41" spans="1:15" ht="19.3" thickTop="1" thickBot="1" x14ac:dyDescent="0.55000000000000004">
      <c r="A41" s="32" t="s">
        <v>36</v>
      </c>
      <c r="B41" s="33"/>
      <c r="C41" s="33">
        <f t="shared" si="7"/>
        <v>0</v>
      </c>
      <c r="D41" s="33"/>
      <c r="E41" s="35"/>
      <c r="F41" s="60">
        <f t="shared" si="0"/>
        <v>0</v>
      </c>
      <c r="G41" s="60">
        <f t="shared" si="12"/>
        <v>0</v>
      </c>
      <c r="H41" s="61">
        <f t="shared" si="13"/>
        <v>0</v>
      </c>
      <c r="I41" s="61">
        <f t="shared" si="14"/>
        <v>0</v>
      </c>
      <c r="J41" s="61" t="str">
        <f t="shared" si="15"/>
        <v>OUI</v>
      </c>
      <c r="K41" s="61">
        <f t="shared" si="16"/>
        <v>-4600</v>
      </c>
      <c r="L41" s="61">
        <f t="shared" si="17"/>
        <v>0</v>
      </c>
      <c r="M41" s="62">
        <f t="shared" si="11"/>
        <v>0</v>
      </c>
      <c r="N41" s="59">
        <f t="shared" si="6"/>
        <v>0</v>
      </c>
      <c r="O41" s="58"/>
    </row>
    <row r="42" spans="1:15" ht="19.3" thickTop="1" thickBot="1" x14ac:dyDescent="0.55000000000000004">
      <c r="A42" s="32" t="s">
        <v>37</v>
      </c>
      <c r="B42" s="33"/>
      <c r="C42" s="33">
        <f t="shared" si="7"/>
        <v>0</v>
      </c>
      <c r="D42" s="33"/>
      <c r="E42" s="35"/>
      <c r="F42" s="60">
        <f t="shared" si="0"/>
        <v>0</v>
      </c>
      <c r="G42" s="60">
        <f t="shared" si="12"/>
        <v>0</v>
      </c>
      <c r="H42" s="61">
        <f t="shared" si="13"/>
        <v>0</v>
      </c>
      <c r="I42" s="61">
        <f t="shared" si="14"/>
        <v>0</v>
      </c>
      <c r="J42" s="61" t="str">
        <f t="shared" si="15"/>
        <v>OUI</v>
      </c>
      <c r="K42" s="61">
        <f t="shared" si="16"/>
        <v>-4600</v>
      </c>
      <c r="L42" s="61">
        <f t="shared" si="17"/>
        <v>0</v>
      </c>
      <c r="M42" s="62">
        <f t="shared" si="11"/>
        <v>0</v>
      </c>
      <c r="N42" s="59">
        <f t="shared" si="6"/>
        <v>0</v>
      </c>
      <c r="O42" s="58"/>
    </row>
    <row r="43" spans="1:15" ht="19.3" thickTop="1" thickBot="1" x14ac:dyDescent="0.55000000000000004">
      <c r="A43" s="32" t="s">
        <v>38</v>
      </c>
      <c r="B43" s="33"/>
      <c r="C43" s="33">
        <f t="shared" si="7"/>
        <v>0</v>
      </c>
      <c r="D43" s="33"/>
      <c r="E43" s="35"/>
      <c r="F43" s="60">
        <f t="shared" si="0"/>
        <v>0</v>
      </c>
      <c r="G43" s="60">
        <f t="shared" si="12"/>
        <v>0</v>
      </c>
      <c r="H43" s="61">
        <f t="shared" si="13"/>
        <v>0</v>
      </c>
      <c r="I43" s="61">
        <f t="shared" si="14"/>
        <v>0</v>
      </c>
      <c r="J43" s="61" t="str">
        <f t="shared" si="15"/>
        <v>OUI</v>
      </c>
      <c r="K43" s="61">
        <f t="shared" si="16"/>
        <v>-4600</v>
      </c>
      <c r="L43" s="61">
        <f t="shared" si="17"/>
        <v>0</v>
      </c>
      <c r="M43" s="62">
        <f t="shared" si="11"/>
        <v>0</v>
      </c>
      <c r="N43" s="59">
        <f t="shared" si="6"/>
        <v>0</v>
      </c>
      <c r="O43" s="58"/>
    </row>
    <row r="44" spans="1:15" ht="19.3" thickTop="1" thickBot="1" x14ac:dyDescent="0.55000000000000004">
      <c r="A44" s="32" t="s">
        <v>39</v>
      </c>
      <c r="B44" s="33"/>
      <c r="C44" s="33">
        <f t="shared" si="7"/>
        <v>0</v>
      </c>
      <c r="D44" s="33"/>
      <c r="E44" s="35"/>
      <c r="F44" s="60">
        <f t="shared" si="0"/>
        <v>0</v>
      </c>
      <c r="G44" s="60">
        <f t="shared" si="12"/>
        <v>0</v>
      </c>
      <c r="H44" s="61">
        <f t="shared" si="13"/>
        <v>0</v>
      </c>
      <c r="I44" s="61">
        <f t="shared" si="14"/>
        <v>0</v>
      </c>
      <c r="J44" s="61" t="str">
        <f t="shared" si="15"/>
        <v>OUI</v>
      </c>
      <c r="K44" s="61">
        <f t="shared" si="16"/>
        <v>-4600</v>
      </c>
      <c r="L44" s="61">
        <f t="shared" si="17"/>
        <v>0</v>
      </c>
      <c r="M44" s="62">
        <f t="shared" si="11"/>
        <v>0</v>
      </c>
      <c r="N44" s="59">
        <f t="shared" si="6"/>
        <v>0</v>
      </c>
      <c r="O44" s="58"/>
    </row>
    <row r="45" spans="1:15" ht="15" thickTop="1" x14ac:dyDescent="0.4"/>
  </sheetData>
  <sheetProtection algorithmName="SHA-512" hashValue="LT0fqVjsHy8uVJPDGKfyXdfo29D5lCE4f8P2pZ/Rs9NMXBjjnneMTk+j0GO3shsYpooNPwe1abeFLFgUaivqVw==" saltValue="QKumaSGr0Ec2uYBPkrWiMg==" spinCount="100000" sheet="1" objects="1" scenarios="1"/>
  <mergeCells count="1">
    <mergeCell ref="A1:M1"/>
  </mergeCells>
  <phoneticPr fontId="4" type="noConversion"/>
  <conditionalFormatting sqref="N5:N44">
    <cfRule type="cellIs" dxfId="13" priority="8" operator="equal">
      <formula>0</formula>
    </cfRule>
  </conditionalFormatting>
  <conditionalFormatting sqref="G7">
    <cfRule type="cellIs" dxfId="12" priority="12" operator="equal">
      <formula>0</formula>
    </cfRule>
  </conditionalFormatting>
  <conditionalFormatting sqref="G5:G9 F13:G1048576">
    <cfRule type="cellIs" dxfId="11" priority="11" operator="equal">
      <formula>0</formula>
    </cfRule>
  </conditionalFormatting>
  <conditionalFormatting sqref="H5:L44">
    <cfRule type="cellIs" dxfId="10" priority="10" operator="equal">
      <formula>0</formula>
    </cfRule>
  </conditionalFormatting>
  <conditionalFormatting sqref="M13:M44 M5:M9">
    <cfRule type="cellIs" dxfId="9" priority="9" operator="equal">
      <formula>0</formula>
    </cfRule>
  </conditionalFormatting>
  <conditionalFormatting sqref="G10:G12">
    <cfRule type="cellIs" dxfId="8" priority="5" operator="equal">
      <formula>0</formula>
    </cfRule>
  </conditionalFormatting>
  <conditionalFormatting sqref="M10:M12">
    <cfRule type="cellIs" dxfId="7" priority="3" operator="equal">
      <formula>0</formula>
    </cfRule>
  </conditionalFormatting>
  <conditionalFormatting sqref="F5:F12">
    <cfRule type="cellIs" dxfId="6" priority="1" operator="equal">
      <formula>0</formula>
    </cfRule>
  </conditionalFormatting>
  <dataValidations count="4">
    <dataValidation type="list" allowBlank="1" showInputMessage="1" showErrorMessage="1" sqref="M2:M3 I3:L3" xr:uid="{AB8254AF-54EE-419A-AD0B-25E86497C99B}">
      <formula1>"Couple,Célibataire"</formula1>
    </dataValidation>
    <dataValidation type="list" allowBlank="1" showInputMessage="1" showErrorMessage="1" promptTitle="Entrez ici votre situation" prompt="Entrez ici votre situation votre situation matrimoniale" sqref="I2 L2" xr:uid="{377F3AAC-A24E-490C-B55F-F168BEDD9E9F}">
      <formula1>"Couple,Célibataire"</formula1>
    </dataValidation>
    <dataValidation type="list" allowBlank="1" showInputMessage="1" showErrorMessage="1" promptTitle="Entrez ici votre TMI" sqref="F2" xr:uid="{502AF2CC-2427-4021-920B-40EE3432D38D}">
      <formula1>TMI</formula1>
    </dataValidation>
    <dataValidation allowBlank="1" showInputMessage="1" showErrorMessage="1" promptTitle="Entrez ici votre situation" prompt="Entrez ici votre situation votre situation matrimoniale" sqref="J2:K2" xr:uid="{95EC46FF-2F78-4936-BA31-192D6DD6F20A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2E36B-0E71-4E78-8430-F8015B7D361E}">
  <dimension ref="A1:A5"/>
  <sheetViews>
    <sheetView workbookViewId="0">
      <selection activeCell="B25" sqref="B25"/>
    </sheetView>
  </sheetViews>
  <sheetFormatPr baseColWidth="10" defaultRowHeight="14.6" x14ac:dyDescent="0.4"/>
  <sheetData>
    <row r="1" spans="1:1" x14ac:dyDescent="0.4">
      <c r="A1" s="1">
        <v>0</v>
      </c>
    </row>
    <row r="2" spans="1:1" x14ac:dyDescent="0.4">
      <c r="A2" s="1">
        <v>0.11</v>
      </c>
    </row>
    <row r="3" spans="1:1" x14ac:dyDescent="0.4">
      <c r="A3" s="1">
        <v>0.3</v>
      </c>
    </row>
    <row r="4" spans="1:1" x14ac:dyDescent="0.4">
      <c r="A4" s="1">
        <v>0.41</v>
      </c>
    </row>
    <row r="5" spans="1:1" x14ac:dyDescent="0.4">
      <c r="A5" s="1">
        <v>0.45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92169-5487-476F-A2C7-D39FA9981293}">
  <dimension ref="A1:J11"/>
  <sheetViews>
    <sheetView showRowColHeaders="0" workbookViewId="0">
      <selection activeCell="A7" sqref="A7"/>
    </sheetView>
  </sheetViews>
  <sheetFormatPr baseColWidth="10" defaultRowHeight="14.6" x14ac:dyDescent="0.4"/>
  <cols>
    <col min="1" max="1" width="11.07421875" style="6"/>
    <col min="2" max="2" width="15" style="6" customWidth="1"/>
    <col min="3" max="3" width="18.07421875" style="6" customWidth="1"/>
    <col min="4" max="4" width="18.921875" style="6" customWidth="1"/>
    <col min="5" max="5" width="18.3046875" style="6" customWidth="1"/>
    <col min="6" max="6" width="17.15234375" style="6" customWidth="1"/>
    <col min="7" max="8" width="17.15234375" style="6" hidden="1" customWidth="1"/>
    <col min="9" max="9" width="17.15234375" style="6" customWidth="1"/>
    <col min="10" max="10" width="17.4609375" style="6" customWidth="1"/>
    <col min="11" max="16384" width="11.07421875" style="6"/>
  </cols>
  <sheetData>
    <row r="1" spans="1:10" ht="46.75" thickBot="1" x14ac:dyDescent="1.25">
      <c r="A1" s="67" t="s">
        <v>66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18.45" x14ac:dyDescent="0.5">
      <c r="A2" s="7" t="s">
        <v>44</v>
      </c>
      <c r="B2" s="38"/>
      <c r="C2" s="39">
        <v>0.17199999999999999</v>
      </c>
      <c r="D2" s="11" t="s">
        <v>61</v>
      </c>
      <c r="E2" s="10">
        <v>0.11</v>
      </c>
      <c r="F2" s="12"/>
      <c r="G2" s="12" t="s">
        <v>63</v>
      </c>
      <c r="H2" s="12" t="s">
        <v>70</v>
      </c>
      <c r="I2" s="13" t="s">
        <v>60</v>
      </c>
      <c r="J2" s="40" t="s">
        <v>75</v>
      </c>
    </row>
    <row r="3" spans="1:10" ht="18.899999999999999" thickBot="1" x14ac:dyDescent="0.55000000000000004">
      <c r="A3" s="41"/>
      <c r="B3" s="42"/>
      <c r="C3" s="43"/>
      <c r="D3" s="44"/>
      <c r="E3" s="44"/>
      <c r="F3" s="42"/>
      <c r="G3" s="42"/>
      <c r="H3" s="42"/>
      <c r="I3" s="42"/>
      <c r="J3" s="45"/>
    </row>
    <row r="4" spans="1:10" ht="74.150000000000006" thickBot="1" x14ac:dyDescent="0.45">
      <c r="A4" s="23" t="s">
        <v>47</v>
      </c>
      <c r="B4" s="26" t="s">
        <v>49</v>
      </c>
      <c r="C4" s="25" t="s">
        <v>80</v>
      </c>
      <c r="D4" s="25" t="s">
        <v>67</v>
      </c>
      <c r="E4" s="26" t="s">
        <v>69</v>
      </c>
      <c r="F4" s="46" t="s">
        <v>68</v>
      </c>
      <c r="G4" s="47"/>
      <c r="H4" s="47"/>
      <c r="I4" s="48" t="s">
        <v>62</v>
      </c>
      <c r="J4" s="48" t="s">
        <v>46</v>
      </c>
    </row>
    <row r="5" spans="1:10" ht="32.6" thickTop="1" thickBot="1" x14ac:dyDescent="0.45">
      <c r="A5" s="49" t="s">
        <v>65</v>
      </c>
      <c r="B5" s="31"/>
      <c r="C5" s="31"/>
      <c r="D5" s="31"/>
      <c r="E5" s="63">
        <f>IFERROR(IF(B5&lt;0,0,(B5/C5)*D5*$C$2),0)</f>
        <v>0</v>
      </c>
      <c r="F5" s="63">
        <f>IFERROR(IF($E$2=0,0,IF($E$2=0.11,(B5/C5)*D5*0.1025,IF($E$2&gt;=0.3,(B5/C5)*D5*0.128,1))),0)</f>
        <v>0</v>
      </c>
      <c r="G5" s="63"/>
      <c r="H5" s="63"/>
      <c r="I5" s="63">
        <f>F5+E5</f>
        <v>0</v>
      </c>
      <c r="J5" s="64">
        <f>IFERROR(I5/D5,0)</f>
        <v>0</v>
      </c>
    </row>
    <row r="6" spans="1:10" s="52" customFormat="1" ht="37.85" customHeight="1" thickTop="1" thickBot="1" x14ac:dyDescent="0.45">
      <c r="A6" s="50" t="s">
        <v>85</v>
      </c>
      <c r="B6" s="51"/>
      <c r="C6" s="51"/>
      <c r="D6" s="51"/>
      <c r="E6" s="65">
        <f>IFERROR(IF(B6&lt;0,0,(B6/C6)*D6*$C$2),0)</f>
        <v>0</v>
      </c>
      <c r="F6" s="65">
        <f>IFERROR(IF(G6="OUI",0,IF($E$2=0,0,IF($E$2=0.11,H6*0.1025,IF($E$2&gt;=0.3,H6*0.128,1)))),0)</f>
        <v>0</v>
      </c>
      <c r="G6" s="65" t="e">
        <f>IF(AND($J$2="Couple",((B6/C6)*D6)&lt;9200),"OUI",IF(AND($J$2="Célibataire",((B6/C6)*D6)&lt;4600),"OUI","NON"))</f>
        <v>#DIV/0!</v>
      </c>
      <c r="H6" s="65" t="e">
        <f>IF($J$2="Couple",((B6/C6)*D6)-9200,((B6/C6)*D6)-4600)</f>
        <v>#DIV/0!</v>
      </c>
      <c r="I6" s="65">
        <f>F6+E6</f>
        <v>0</v>
      </c>
      <c r="J6" s="66">
        <f>IFERROR(I6/D6,0)</f>
        <v>0</v>
      </c>
    </row>
    <row r="7" spans="1:10" ht="15" thickTop="1" x14ac:dyDescent="0.4"/>
    <row r="8" spans="1:10" x14ac:dyDescent="0.4">
      <c r="C8" s="53"/>
      <c r="D8" s="5"/>
      <c r="E8" s="5"/>
    </row>
    <row r="11" spans="1:10" x14ac:dyDescent="0.4">
      <c r="I11" s="54"/>
    </row>
  </sheetData>
  <sheetProtection algorithmName="SHA-512" hashValue="HOu4m6A4QDF9Spra7ItE5kpFxdKOWFQ86FPQTzEFzgQHTkLWJUd2Lktli1P0O1PiBJxMs2pFj54wtbfhyGIVOg==" saltValue="EmNPYj2lHWIKVfLz0CqiWA==" spinCount="100000" sheet="1" objects="1" scenarios="1"/>
  <mergeCells count="1">
    <mergeCell ref="A1:J1"/>
  </mergeCells>
  <conditionalFormatting sqref="J5">
    <cfRule type="cellIs" dxfId="5" priority="14" operator="equal">
      <formula>0</formula>
    </cfRule>
  </conditionalFormatting>
  <conditionalFormatting sqref="E6">
    <cfRule type="cellIs" priority="9" operator="equal">
      <formula>0</formula>
    </cfRule>
  </conditionalFormatting>
  <conditionalFormatting sqref="F6:H6">
    <cfRule type="cellIs" dxfId="4" priority="7" operator="equal">
      <formula>0</formula>
    </cfRule>
    <cfRule type="cellIs" priority="8" operator="equal">
      <formula>0</formula>
    </cfRule>
  </conditionalFormatting>
  <conditionalFormatting sqref="E5">
    <cfRule type="cellIs" dxfId="3" priority="6" operator="equal">
      <formula>0</formula>
    </cfRule>
  </conditionalFormatting>
  <conditionalFormatting sqref="F5:J5">
    <cfRule type="cellIs" dxfId="2" priority="5" operator="equal">
      <formula>0</formula>
    </cfRule>
  </conditionalFormatting>
  <conditionalFormatting sqref="I6">
    <cfRule type="cellIs" dxfId="1" priority="3" operator="equal">
      <formula>0</formula>
    </cfRule>
    <cfRule type="cellIs" priority="4" operator="equal">
      <formula>0</formula>
    </cfRule>
  </conditionalFormatting>
  <conditionalFormatting sqref="J6">
    <cfRule type="cellIs" dxfId="0" priority="1" operator="equal">
      <formula>0</formula>
    </cfRule>
    <cfRule type="cellIs" priority="2" operator="equal">
      <formula>0</formula>
    </cfRule>
  </conditionalFormatting>
  <dataValidations count="2">
    <dataValidation type="list" allowBlank="1" showInputMessage="1" showErrorMessage="1" promptTitle="Entrez ici votre TMI" sqref="E2" xr:uid="{F8C3EED9-2210-467D-A89A-B78B7741FAAB}">
      <formula1>TMI</formula1>
    </dataValidation>
    <dataValidation type="list" allowBlank="1" showInputMessage="1" showErrorMessage="1" promptTitle="Entrez ici votre situation" prompt="Entrez ici votre situation votre situation matrimoniale" sqref="J2" xr:uid="{7B645E45-2A5D-45B8-B5AD-7C0B674F8E89}">
      <formula1>"Couple,Célibataire"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479D9-96FE-46F7-A11C-44AE198BB3EE}">
  <sheetPr>
    <tabColor rgb="FFFF0000"/>
  </sheetPr>
  <dimension ref="A1:G19"/>
  <sheetViews>
    <sheetView workbookViewId="0">
      <selection activeCell="E23" sqref="E23"/>
    </sheetView>
  </sheetViews>
  <sheetFormatPr baseColWidth="10" defaultRowHeight="14.6" x14ac:dyDescent="0.4"/>
  <cols>
    <col min="1" max="1" width="2.61328125" customWidth="1"/>
  </cols>
  <sheetData>
    <row r="1" spans="1:7" ht="23.15" x14ac:dyDescent="0.6">
      <c r="A1" s="68" t="s">
        <v>52</v>
      </c>
      <c r="B1" s="68"/>
      <c r="C1" s="68"/>
      <c r="D1" s="68"/>
      <c r="E1" s="68"/>
      <c r="F1" s="68"/>
      <c r="G1" s="68"/>
    </row>
    <row r="3" spans="1:7" x14ac:dyDescent="0.4">
      <c r="A3" t="s">
        <v>56</v>
      </c>
      <c r="B3" t="s">
        <v>51</v>
      </c>
    </row>
    <row r="4" spans="1:7" x14ac:dyDescent="0.4">
      <c r="A4" t="s">
        <v>57</v>
      </c>
      <c r="B4" t="s">
        <v>50</v>
      </c>
    </row>
    <row r="5" spans="1:7" x14ac:dyDescent="0.4">
      <c r="A5" t="s">
        <v>58</v>
      </c>
      <c r="B5" s="4" t="s">
        <v>84</v>
      </c>
    </row>
    <row r="7" spans="1:7" ht="20.6" x14ac:dyDescent="0.55000000000000004">
      <c r="B7" s="3" t="s">
        <v>53</v>
      </c>
    </row>
    <row r="8" spans="1:7" x14ac:dyDescent="0.4">
      <c r="A8" t="s">
        <v>56</v>
      </c>
      <c r="B8" t="s">
        <v>54</v>
      </c>
    </row>
    <row r="9" spans="1:7" x14ac:dyDescent="0.4">
      <c r="A9" t="s">
        <v>57</v>
      </c>
      <c r="B9" t="s">
        <v>55</v>
      </c>
    </row>
    <row r="10" spans="1:7" x14ac:dyDescent="0.4">
      <c r="A10" t="s">
        <v>58</v>
      </c>
      <c r="B10" t="s">
        <v>72</v>
      </c>
    </row>
    <row r="12" spans="1:7" ht="20.6" x14ac:dyDescent="0.55000000000000004">
      <c r="A12" s="2"/>
      <c r="B12" s="3" t="s">
        <v>48</v>
      </c>
    </row>
    <row r="13" spans="1:7" x14ac:dyDescent="0.4">
      <c r="A13" t="s">
        <v>56</v>
      </c>
      <c r="B13" t="s">
        <v>71</v>
      </c>
    </row>
    <row r="14" spans="1:7" x14ac:dyDescent="0.4">
      <c r="A14" t="s">
        <v>57</v>
      </c>
      <c r="B14" t="s">
        <v>73</v>
      </c>
    </row>
    <row r="15" spans="1:7" x14ac:dyDescent="0.4">
      <c r="A15" t="s">
        <v>58</v>
      </c>
      <c r="B15" t="s">
        <v>74</v>
      </c>
    </row>
    <row r="17" spans="2:2" ht="20.6" x14ac:dyDescent="0.55000000000000004">
      <c r="B17" s="3" t="s">
        <v>81</v>
      </c>
    </row>
    <row r="18" spans="2:2" x14ac:dyDescent="0.4">
      <c r="B18" t="s">
        <v>83</v>
      </c>
    </row>
    <row r="19" spans="2:2" x14ac:dyDescent="0.4">
      <c r="B19" t="s">
        <v>82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Cas1</vt:lpstr>
      <vt:lpstr>TMI</vt:lpstr>
      <vt:lpstr>Cas2</vt:lpstr>
      <vt:lpstr>Instructions</vt:lpstr>
      <vt:lpstr>TMI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Bertrand</dc:creator>
  <cp:lastModifiedBy>Jouffroy Bertrand</cp:lastModifiedBy>
  <dcterms:created xsi:type="dcterms:W3CDTF">2020-01-30T18:13:05Z</dcterms:created>
  <dcterms:modified xsi:type="dcterms:W3CDTF">2020-04-27T10:56:44Z</dcterms:modified>
</cp:coreProperties>
</file>