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trand\Downloads\"/>
    </mc:Choice>
  </mc:AlternateContent>
  <bookViews>
    <workbookView xWindow="0" yWindow="0" windowWidth="16416" windowHeight="6792"/>
  </bookViews>
  <sheets>
    <sheet name="Instructions" sheetId="5" r:id="rId1"/>
    <sheet name="PerformanceFonds" sheetId="4" r:id="rId2"/>
    <sheet name="Résultat" sheetId="2" r:id="rId3"/>
    <sheet name="DataCAC40GR" sheetId="1" state="hidden" r:id="rId4"/>
    <sheet name="DataSP500" sheetId="3" state="hidden" r:id="rId5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4" l="1"/>
  <c r="F4" i="2"/>
  <c r="E4" i="2" s="1"/>
  <c r="B3" i="2"/>
  <c r="C3" i="2"/>
  <c r="B4" i="2"/>
  <c r="C4" i="2"/>
  <c r="B7" i="2"/>
  <c r="C7" i="2"/>
  <c r="B8" i="2"/>
  <c r="C8" i="2"/>
  <c r="C2" i="2"/>
  <c r="B2" i="2"/>
  <c r="C5" i="3"/>
  <c r="D5" i="3" s="1"/>
  <c r="C6" i="3" s="1"/>
  <c r="D6" i="3" s="1"/>
  <c r="C7" i="3" s="1"/>
  <c r="D7" i="3" s="1"/>
  <c r="C8" i="3" s="1"/>
  <c r="D8" i="3" s="1"/>
  <c r="C9" i="3" s="1"/>
  <c r="D9" i="3" s="1"/>
  <c r="C10" i="3" s="1"/>
  <c r="D10" i="3" s="1"/>
  <c r="C11" i="3" s="1"/>
  <c r="D11" i="3" s="1"/>
  <c r="C12" i="3" s="1"/>
  <c r="D12" i="3" s="1"/>
  <c r="C13" i="3" s="1"/>
  <c r="D13" i="3" s="1"/>
  <c r="C14" i="3" s="1"/>
  <c r="D14" i="3" s="1"/>
  <c r="C15" i="3" s="1"/>
  <c r="D15" i="3" s="1"/>
  <c r="C16" i="3" s="1"/>
  <c r="D16" i="3" s="1"/>
  <c r="C17" i="3" s="1"/>
  <c r="D17" i="3" s="1"/>
  <c r="C18" i="3" s="1"/>
  <c r="D18" i="3" s="1"/>
  <c r="C19" i="3" s="1"/>
  <c r="D19" i="3" s="1"/>
  <c r="C20" i="3" s="1"/>
  <c r="D20" i="3" s="1"/>
  <c r="C21" i="3" s="1"/>
  <c r="D21" i="3" s="1"/>
  <c r="C22" i="3" s="1"/>
  <c r="D22" i="3" s="1"/>
  <c r="C23" i="3" s="1"/>
  <c r="D23" i="3" s="1"/>
  <c r="C24" i="3" s="1"/>
  <c r="D24" i="3" s="1"/>
  <c r="C25" i="3" s="1"/>
  <c r="D25" i="3" s="1"/>
  <c r="C26" i="3" s="1"/>
  <c r="D26" i="3" s="1"/>
  <c r="C27" i="3" s="1"/>
  <c r="D27" i="3" s="1"/>
  <c r="C28" i="3" s="1"/>
  <c r="D28" i="3" s="1"/>
  <c r="C29" i="3" s="1"/>
  <c r="D29" i="3" s="1"/>
  <c r="C30" i="3" s="1"/>
  <c r="D30" i="3" s="1"/>
  <c r="C4" i="3"/>
  <c r="D4" i="3"/>
  <c r="D3" i="3"/>
  <c r="C3" i="3"/>
  <c r="D2" i="3"/>
  <c r="L4" i="2" l="1"/>
  <c r="J4" i="2"/>
  <c r="G2" i="2"/>
  <c r="H4" i="2" s="1"/>
  <c r="E2" i="2"/>
  <c r="D2" i="2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H2" i="2" l="1"/>
  <c r="E3" i="2"/>
  <c r="G3" i="2"/>
  <c r="D3" i="2"/>
  <c r="F2" i="2"/>
  <c r="J2" i="2" s="1"/>
  <c r="F7" i="2" l="1"/>
  <c r="E7" i="2" s="1"/>
  <c r="H7" i="2" s="1"/>
  <c r="L2" i="2"/>
  <c r="L7" i="2" s="1"/>
  <c r="J7" i="2"/>
  <c r="H3" i="2"/>
  <c r="F3" i="2"/>
  <c r="F8" i="2" l="1"/>
  <c r="E8" i="2" s="1"/>
  <c r="H8" i="2" s="1"/>
  <c r="J3" i="2"/>
  <c r="J8" i="2" s="1"/>
  <c r="L3" i="2"/>
  <c r="L8" i="2" s="1"/>
</calcChain>
</file>

<file path=xl/sharedStrings.xml><?xml version="1.0" encoding="utf-8"?>
<sst xmlns="http://schemas.openxmlformats.org/spreadsheetml/2006/main" count="32" uniqueCount="27">
  <si>
    <t>Debut</t>
  </si>
  <si>
    <t>Fin</t>
  </si>
  <si>
    <t>Début</t>
  </si>
  <si>
    <t>Fonds</t>
  </si>
  <si>
    <t>Performance</t>
  </si>
  <si>
    <t>Performance annuelle</t>
  </si>
  <si>
    <t>Différence CAC</t>
  </si>
  <si>
    <t>Différence S&amp;P 500</t>
  </si>
  <si>
    <t>Performance fonds</t>
  </si>
  <si>
    <t>Nom du fonds</t>
  </si>
  <si>
    <t>Allianz Action France</t>
  </si>
  <si>
    <t>Nbre année</t>
  </si>
  <si>
    <t>Résultats</t>
  </si>
  <si>
    <t>CAC 40 GR</t>
  </si>
  <si>
    <t>S&amp;P 500 TR</t>
  </si>
  <si>
    <t>Ce Comparateur est un outil du site RevenusEtDividendes.com</t>
  </si>
  <si>
    <t>Investissement 50 000 €</t>
  </si>
  <si>
    <t>Investissement 100 000 €</t>
  </si>
  <si>
    <t>Il a pour objectif de comparer la performance d'une valeur (fonds, action, etc…) par rapport à 2 indices (CAC 40 GR et S&amp;P 500 TR).</t>
  </si>
  <si>
    <t>Les données sont disponibles de 1988 à 2016.</t>
  </si>
  <si>
    <t>Les données sont fournies à titre indicatif par l'auteur.</t>
  </si>
  <si>
    <t>Dans l'onglet "PerformanceFonds", entrez les dates de début et fin ainsiq que la performance de la valeur sur cette période.</t>
  </si>
  <si>
    <t>A noter : la période de début est au 1er Janvier de l'année et la période de fin est au 31 décembre de l'année.</t>
  </si>
  <si>
    <t>Dans l'onglet "Résultat", vous pouvez visualiser les résultats de la comparaison :</t>
  </si>
  <si>
    <t>- la performance du CAC 40 GR, du S&amp;P 500 TR et de votre valeur en cumulée et annualisée sur cette période</t>
  </si>
  <si>
    <t>- la différence de votre valeur par rapport au CAC 40 GR et au S&amp;P 500 TR en cumulé et en annualisée sur la période considérée</t>
  </si>
  <si>
    <t>- la différence de valeur d'un investissement de 50 000 € et de 100 000 € entre votre valeur et l'investissement dans le CAC 40 GR et/ou le S&amp;P 500 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</si>
</sst>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4" fontId="0" fillId="0" borderId="0" xfId="0" applyNumberFormat="1"/>
    <xf numFmtId="10" fontId="0" fillId="0" borderId="0" xfId="2" applyNumberFormat="1" applyFont="1"/>
    <xf numFmtId="0" fontId="3" fillId="0" borderId="0" xfId="0" applyFont="1" applyAlignment="1">
      <alignment horizontal="right" wrapText="1"/>
    </xf>
    <xf numFmtId="10" fontId="3" fillId="0" borderId="0" xfId="0" applyNumberFormat="1" applyFont="1" applyAlignment="1">
      <alignment horizontal="right" wrapText="1"/>
    </xf>
    <xf numFmtId="2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7" fillId="0" borderId="0" xfId="3" applyFont="1"/>
    <xf numFmtId="10" fontId="2" fillId="0" borderId="0" xfId="2" applyNumberFormat="1" applyFont="1" applyAlignment="1">
      <alignment horizontal="center"/>
    </xf>
    <xf numFmtId="0" fontId="2" fillId="0" borderId="0" xfId="0" applyFont="1" applyAlignment="1">
      <alignment horizontal="center"/>
    </xf>
    <xf numFmtId="10" fontId="0" fillId="0" borderId="0" xfId="2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9" fontId="0" fillId="0" borderId="0" xfId="2" applyFont="1" applyAlignment="1">
      <alignment horizontal="center"/>
    </xf>
    <xf numFmtId="0" fontId="8" fillId="0" borderId="0" xfId="0" applyFont="1"/>
    <xf numFmtId="0" fontId="9" fillId="0" borderId="0" xfId="0" applyFont="1"/>
    <xf numFmtId="0" fontId="0" fillId="0" borderId="0" xfId="0" quotePrefix="1"/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2"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venusetdividendes.com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15"/>
  <sheetViews>
    <sheetView tabSelected="1" workbookViewId="0">
      <selection activeCell="A16" sqref="A16"/>
    </sheetView>
  </sheetViews>
  <sheetFormatPr baseColWidth="10" defaultRowHeight="14.4" x14ac:dyDescent="0.55000000000000004"/>
  <sheetData>
    <row r="1" spans="1:1" ht="23.1" x14ac:dyDescent="0.85">
      <c r="A1" s="10" t="s">
        <v>15</v>
      </c>
    </row>
    <row r="3" spans="1:1" x14ac:dyDescent="0.55000000000000004">
      <c r="A3" s="8" t="s">
        <v>18</v>
      </c>
    </row>
    <row r="5" spans="1:1" x14ac:dyDescent="0.55000000000000004">
      <c r="A5" s="8" t="s">
        <v>19</v>
      </c>
    </row>
    <row r="7" spans="1:1" x14ac:dyDescent="0.55000000000000004">
      <c r="A7" s="8" t="s">
        <v>20</v>
      </c>
    </row>
    <row r="9" spans="1:1" x14ac:dyDescent="0.55000000000000004">
      <c r="A9" s="18" t="s">
        <v>21</v>
      </c>
    </row>
    <row r="10" spans="1:1" x14ac:dyDescent="0.55000000000000004">
      <c r="A10" t="s">
        <v>22</v>
      </c>
    </row>
    <row r="12" spans="1:1" x14ac:dyDescent="0.55000000000000004">
      <c r="A12" s="19" t="s">
        <v>23</v>
      </c>
    </row>
    <row r="13" spans="1:1" x14ac:dyDescent="0.55000000000000004">
      <c r="A13" s="20" t="s">
        <v>24</v>
      </c>
    </row>
    <row r="14" spans="1:1" x14ac:dyDescent="0.55000000000000004">
      <c r="A14" s="20" t="s">
        <v>25</v>
      </c>
    </row>
    <row r="15" spans="1:1" x14ac:dyDescent="0.55000000000000004">
      <c r="A15" s="20" t="s">
        <v>26</v>
      </c>
    </row>
  </sheetData>
  <hyperlinks>
    <hyperlink ref="A1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"/>
  <sheetViews>
    <sheetView workbookViewId="0">
      <selection activeCell="B4" sqref="B4"/>
    </sheetView>
  </sheetViews>
  <sheetFormatPr baseColWidth="10" defaultRowHeight="14.4" x14ac:dyDescent="0.55000000000000004"/>
  <cols>
    <col min="3" max="3" width="16.3671875" bestFit="1" customWidth="1"/>
    <col min="4" max="4" width="19.578125" bestFit="1" customWidth="1"/>
    <col min="5" max="5" width="26.05078125" bestFit="1" customWidth="1"/>
  </cols>
  <sheetData>
    <row r="1" spans="1:5" s="7" customFormat="1" ht="23.1" x14ac:dyDescent="0.85">
      <c r="A1" s="7" t="s">
        <v>2</v>
      </c>
      <c r="B1" s="7" t="s">
        <v>1</v>
      </c>
      <c r="C1" s="7" t="s">
        <v>11</v>
      </c>
      <c r="D1" s="7" t="s">
        <v>9</v>
      </c>
      <c r="E1" s="7" t="s">
        <v>8</v>
      </c>
    </row>
    <row r="2" spans="1:5" x14ac:dyDescent="0.55000000000000004">
      <c r="A2" s="6">
        <v>2005</v>
      </c>
      <c r="B2" s="6">
        <v>2016</v>
      </c>
      <c r="C2" s="6">
        <f>B2-A2+1</f>
        <v>12</v>
      </c>
      <c r="D2" t="s">
        <v>10</v>
      </c>
      <c r="E2" s="2">
        <v>0.64059999999999995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DataCAC40GR!$A$2:$A$30</xm:f>
          </x14:formula1>
          <xm:sqref>A2:B2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5"/>
  <sheetViews>
    <sheetView workbookViewId="0">
      <selection activeCell="J8" sqref="J8"/>
    </sheetView>
  </sheetViews>
  <sheetFormatPr baseColWidth="10" defaultRowHeight="14.4" x14ac:dyDescent="0.55000000000000004"/>
  <cols>
    <col min="1" max="1" width="15.9453125" bestFit="1" customWidth="1"/>
    <col min="2" max="2" width="5.47265625" bestFit="1" customWidth="1"/>
    <col min="3" max="3" width="4.68359375" bestFit="1" customWidth="1"/>
    <col min="4" max="5" width="10.9453125" hidden="1" customWidth="1"/>
    <col min="6" max="6" width="11.15625" style="6" bestFit="1" customWidth="1"/>
    <col min="7" max="7" width="10.9453125" style="6" hidden="1" customWidth="1"/>
    <col min="8" max="8" width="18.68359375" style="6" bestFit="1" customWidth="1"/>
    <col min="9" max="9" width="5.3125" customWidth="1"/>
    <col min="10" max="10" width="19.68359375" style="6" bestFit="1" customWidth="1"/>
    <col min="11" max="11" width="3.47265625" style="6" customWidth="1"/>
    <col min="12" max="12" width="20.68359375" style="6" bestFit="1" customWidth="1"/>
  </cols>
  <sheetData>
    <row r="1" spans="1:12" s="12" customFormat="1" x14ac:dyDescent="0.55000000000000004">
      <c r="B1" s="12" t="s">
        <v>2</v>
      </c>
      <c r="C1" s="12" t="s">
        <v>1</v>
      </c>
      <c r="F1" s="12" t="s">
        <v>4</v>
      </c>
      <c r="H1" s="12" t="s">
        <v>5</v>
      </c>
      <c r="J1" s="12" t="s">
        <v>16</v>
      </c>
      <c r="L1" s="12" t="s">
        <v>17</v>
      </c>
    </row>
    <row r="2" spans="1:12" x14ac:dyDescent="0.55000000000000004">
      <c r="A2" t="s">
        <v>13</v>
      </c>
      <c r="B2">
        <f>PerformanceFonds!$A$2</f>
        <v>2005</v>
      </c>
      <c r="C2">
        <f>PerformanceFonds!$B$2</f>
        <v>2016</v>
      </c>
      <c r="D2" s="1">
        <f>VLOOKUP(B2,DataCAC40GR!A1:B30,2,FALSE)</f>
        <v>6168.94</v>
      </c>
      <c r="E2" s="1">
        <f>VLOOKUP(C2,DataCAC40GR!A1:C30,3,FALSE)</f>
        <v>12005.34</v>
      </c>
      <c r="F2" s="11">
        <f>(E2-D2)/D2</f>
        <v>0.94609446679656484</v>
      </c>
      <c r="G2" s="12">
        <f>C2-B2+1</f>
        <v>12</v>
      </c>
      <c r="H2" s="11">
        <f>POWER(E2/D2,1/($G$2))-1</f>
        <v>5.7053559900773321E-2</v>
      </c>
      <c r="J2" s="15">
        <f>50000*(1+F2)</f>
        <v>97304.723339828241</v>
      </c>
      <c r="K2" s="15"/>
      <c r="L2" s="15">
        <f>100000*(1+F2)</f>
        <v>194609.44667965648</v>
      </c>
    </row>
    <row r="3" spans="1:12" x14ac:dyDescent="0.55000000000000004">
      <c r="A3" t="s">
        <v>14</v>
      </c>
      <c r="B3">
        <f>PerformanceFonds!$A$2</f>
        <v>2005</v>
      </c>
      <c r="C3">
        <f>PerformanceFonds!$B$2</f>
        <v>2016</v>
      </c>
      <c r="D3" s="1">
        <f>VLOOKUP(B3,DataSP500!A2:D30,3,FALSE)</f>
        <v>728.98854817941196</v>
      </c>
      <c r="E3" s="1">
        <f>VLOOKUP(C3,DataSP500!A2:D30,4,FALSE)</f>
        <v>1732.8210936509488</v>
      </c>
      <c r="F3" s="11">
        <f>(E3-D3)/D3</f>
        <v>1.3770210080508463</v>
      </c>
      <c r="G3" s="12">
        <f>C3-B3+1</f>
        <v>12</v>
      </c>
      <c r="H3" s="11">
        <f>POWER(E3/D3,1/($G$2))-1</f>
        <v>7.4820856094563348E-2</v>
      </c>
      <c r="J3" s="15">
        <f t="shared" ref="J3:J4" si="0">50000*(1+F3)</f>
        <v>118851.05040254231</v>
      </c>
      <c r="K3" s="15"/>
      <c r="L3" s="15">
        <f t="shared" ref="L3:L4" si="1">100000*(1+F3)</f>
        <v>237702.10080508463</v>
      </c>
    </row>
    <row r="4" spans="1:12" x14ac:dyDescent="0.55000000000000004">
      <c r="A4" t="s">
        <v>3</v>
      </c>
      <c r="B4">
        <f>PerformanceFonds!$A$2</f>
        <v>2005</v>
      </c>
      <c r="C4">
        <f>PerformanceFonds!$B$2</f>
        <v>2016</v>
      </c>
      <c r="D4" s="1">
        <v>100</v>
      </c>
      <c r="E4" s="1">
        <f>D4*(1+F4)</f>
        <v>164.06</v>
      </c>
      <c r="F4" s="13">
        <f>PerformanceFonds!$E$2</f>
        <v>0.64059999999999995</v>
      </c>
      <c r="H4" s="13">
        <f>POWER(E4/D4,1/($G$2))-1</f>
        <v>4.2117987877349217E-2</v>
      </c>
      <c r="J4" s="15">
        <f t="shared" si="0"/>
        <v>82030</v>
      </c>
      <c r="K4" s="15"/>
      <c r="L4" s="15">
        <f t="shared" si="1"/>
        <v>164060</v>
      </c>
    </row>
    <row r="5" spans="1:12" x14ac:dyDescent="0.55000000000000004">
      <c r="D5" s="1"/>
      <c r="E5" s="1"/>
      <c r="F5" s="13"/>
      <c r="H5" s="13"/>
    </row>
    <row r="6" spans="1:12" ht="20.399999999999999" x14ac:dyDescent="0.75">
      <c r="A6" s="9" t="s">
        <v>12</v>
      </c>
      <c r="D6" s="1"/>
      <c r="E6" s="1"/>
      <c r="F6" s="13"/>
      <c r="H6" s="13"/>
    </row>
    <row r="7" spans="1:12" x14ac:dyDescent="0.55000000000000004">
      <c r="A7" s="8" t="s">
        <v>6</v>
      </c>
      <c r="B7">
        <f>PerformanceFonds!$A$2</f>
        <v>2005</v>
      </c>
      <c r="C7">
        <f>PerformanceFonds!$B$2</f>
        <v>2016</v>
      </c>
      <c r="D7" s="1">
        <v>101</v>
      </c>
      <c r="E7" s="1">
        <f t="shared" ref="E7:E8" si="2">D7*(1+F7)</f>
        <v>70.145058853546942</v>
      </c>
      <c r="F7" s="14">
        <f>$F$4-F2</f>
        <v>-0.30549446679656489</v>
      </c>
      <c r="H7" s="13">
        <f t="shared" ref="H7:H8" si="3">POWER(E7/D7,1/($G$2))-1</f>
        <v>-2.9922773595360441E-2</v>
      </c>
      <c r="J7" s="16">
        <f>$J$4-J2</f>
        <v>-15274.723339828241</v>
      </c>
      <c r="K7" s="16"/>
      <c r="L7" s="16">
        <f>$L$4-L2</f>
        <v>-30549.446679656481</v>
      </c>
    </row>
    <row r="8" spans="1:12" x14ac:dyDescent="0.55000000000000004">
      <c r="A8" s="8" t="s">
        <v>7</v>
      </c>
      <c r="B8">
        <f>PerformanceFonds!$A$2</f>
        <v>2005</v>
      </c>
      <c r="C8">
        <f>PerformanceFonds!$B$2</f>
        <v>2016</v>
      </c>
      <c r="D8" s="1">
        <v>102</v>
      </c>
      <c r="E8" s="1">
        <f t="shared" si="2"/>
        <v>26.885057178813675</v>
      </c>
      <c r="F8" s="14">
        <f>$F$4-F3</f>
        <v>-0.73642100805084632</v>
      </c>
      <c r="H8" s="13">
        <f t="shared" si="3"/>
        <v>-0.10516581678197556</v>
      </c>
      <c r="J8" s="16">
        <f>$J$4-J3</f>
        <v>-36821.050402542314</v>
      </c>
      <c r="K8" s="16"/>
      <c r="L8" s="16">
        <f>$L$4-L3</f>
        <v>-73642.100805084629</v>
      </c>
    </row>
    <row r="15" spans="1:12" x14ac:dyDescent="0.55000000000000004">
      <c r="L15" s="17"/>
    </row>
  </sheetData>
  <sheetProtection algorithmName="SHA-512" hashValue="5jtsOvh/RJt0UYdiuMTpbeVQgVISgQ95x0KN8FEk2R030ntn2kd9wDmHD/HsRQVXz3iV30HTzcFIAYTPU9Xz0g==" saltValue="aAGpZjZD1JRTZZFIc5B1GQ==" spinCount="100000" sheet="1" objects="1" scenarios="1" formatCells="0" formatColumns="0" formatRows="0" insertColumns="0" insertRows="0" insertHyperlinks="0" deleteColumns="0" deleteRows="0"/>
  <conditionalFormatting sqref="J7:L8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DataCAC40GR!$A$2:$A$30</xm:f>
          </x14:formula1>
          <xm:sqref>B3:C8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opLeftCell="A16" workbookViewId="0">
      <selection activeCell="B1" sqref="B1:C1"/>
    </sheetView>
  </sheetViews>
  <sheetFormatPr baseColWidth="10" defaultRowHeight="14.4" x14ac:dyDescent="0.55000000000000004"/>
  <sheetData>
    <row r="1" spans="1:3" x14ac:dyDescent="0.55000000000000004">
      <c r="B1" t="s">
        <v>0</v>
      </c>
      <c r="C1" t="s">
        <v>1</v>
      </c>
    </row>
    <row r="2" spans="1:3" x14ac:dyDescent="0.55000000000000004">
      <c r="A2">
        <v>1988</v>
      </c>
      <c r="B2" s="1">
        <v>1000</v>
      </c>
      <c r="C2" s="1">
        <v>1623.5</v>
      </c>
    </row>
    <row r="3" spans="1:3" x14ac:dyDescent="0.55000000000000004">
      <c r="A3">
        <v>1989</v>
      </c>
      <c r="B3" s="1">
        <f>C2</f>
        <v>1623.5</v>
      </c>
      <c r="C3" s="1">
        <v>2124.5300000000002</v>
      </c>
    </row>
    <row r="4" spans="1:3" x14ac:dyDescent="0.55000000000000004">
      <c r="A4">
        <v>1990</v>
      </c>
      <c r="B4" s="1">
        <f t="shared" ref="B4:B29" si="0">C3</f>
        <v>2124.5300000000002</v>
      </c>
      <c r="C4" s="1">
        <v>1657.91</v>
      </c>
    </row>
    <row r="5" spans="1:3" x14ac:dyDescent="0.55000000000000004">
      <c r="A5">
        <v>1991</v>
      </c>
      <c r="B5" s="1">
        <f t="shared" si="0"/>
        <v>1657.91</v>
      </c>
      <c r="C5" s="1">
        <v>1996.1</v>
      </c>
    </row>
    <row r="6" spans="1:3" x14ac:dyDescent="0.55000000000000004">
      <c r="A6">
        <v>1992</v>
      </c>
      <c r="B6" s="1">
        <f t="shared" si="0"/>
        <v>1996.1</v>
      </c>
      <c r="C6" s="1">
        <v>2169.5700000000002</v>
      </c>
    </row>
    <row r="7" spans="1:3" x14ac:dyDescent="0.55000000000000004">
      <c r="A7">
        <v>1993</v>
      </c>
      <c r="B7" s="1">
        <f t="shared" si="0"/>
        <v>2169.5700000000002</v>
      </c>
      <c r="C7" s="1">
        <v>2735.38</v>
      </c>
    </row>
    <row r="8" spans="1:3" x14ac:dyDescent="0.55000000000000004">
      <c r="A8">
        <v>1994</v>
      </c>
      <c r="B8" s="1">
        <f t="shared" si="0"/>
        <v>2735.38</v>
      </c>
      <c r="C8" s="1">
        <v>2340.4899999999998</v>
      </c>
    </row>
    <row r="9" spans="1:3" x14ac:dyDescent="0.55000000000000004">
      <c r="A9">
        <v>1995</v>
      </c>
      <c r="B9" s="1">
        <f t="shared" si="0"/>
        <v>2340.4899999999998</v>
      </c>
      <c r="C9" s="1">
        <v>2406.75</v>
      </c>
    </row>
    <row r="10" spans="1:3" x14ac:dyDescent="0.55000000000000004">
      <c r="A10">
        <v>1996</v>
      </c>
      <c r="B10" s="1">
        <f t="shared" si="0"/>
        <v>2406.75</v>
      </c>
      <c r="C10" s="1">
        <v>3070.84</v>
      </c>
    </row>
    <row r="11" spans="1:3" x14ac:dyDescent="0.55000000000000004">
      <c r="A11">
        <v>1997</v>
      </c>
      <c r="B11" s="1">
        <f t="shared" si="0"/>
        <v>3070.84</v>
      </c>
      <c r="C11" s="1">
        <v>4082.82</v>
      </c>
    </row>
    <row r="12" spans="1:3" x14ac:dyDescent="0.55000000000000004">
      <c r="A12">
        <v>1998</v>
      </c>
      <c r="B12" s="1">
        <f t="shared" si="0"/>
        <v>4082.82</v>
      </c>
      <c r="C12" s="1">
        <v>5473.6</v>
      </c>
    </row>
    <row r="13" spans="1:3" x14ac:dyDescent="0.55000000000000004">
      <c r="A13">
        <v>1999</v>
      </c>
      <c r="B13" s="1">
        <f t="shared" si="0"/>
        <v>5473.6</v>
      </c>
      <c r="C13" s="1">
        <v>8437.2099999999991</v>
      </c>
    </row>
    <row r="14" spans="1:3" x14ac:dyDescent="0.55000000000000004">
      <c r="A14">
        <v>2000</v>
      </c>
      <c r="B14" s="1">
        <f t="shared" si="0"/>
        <v>8437.2099999999991</v>
      </c>
      <c r="C14" s="1">
        <v>8517.6</v>
      </c>
    </row>
    <row r="15" spans="1:3" x14ac:dyDescent="0.55000000000000004">
      <c r="A15">
        <v>2001</v>
      </c>
      <c r="B15" s="1">
        <f t="shared" si="0"/>
        <v>8517.6</v>
      </c>
      <c r="C15" s="1">
        <v>6786.03</v>
      </c>
    </row>
    <row r="16" spans="1:3" x14ac:dyDescent="0.55000000000000004">
      <c r="A16">
        <v>2002</v>
      </c>
      <c r="B16" s="1">
        <f t="shared" si="0"/>
        <v>6786.03</v>
      </c>
      <c r="C16" s="1">
        <v>4619.7</v>
      </c>
    </row>
    <row r="17" spans="1:3" x14ac:dyDescent="0.55000000000000004">
      <c r="A17">
        <v>2003</v>
      </c>
      <c r="B17" s="1">
        <f t="shared" si="0"/>
        <v>4619.7</v>
      </c>
      <c r="C17" s="1">
        <v>5537.81</v>
      </c>
    </row>
    <row r="18" spans="1:3" x14ac:dyDescent="0.55000000000000004">
      <c r="A18">
        <v>2004</v>
      </c>
      <c r="B18" s="1">
        <f t="shared" si="0"/>
        <v>5537.81</v>
      </c>
      <c r="C18" s="1">
        <v>6168.94</v>
      </c>
    </row>
    <row r="19" spans="1:3" x14ac:dyDescent="0.55000000000000004">
      <c r="A19">
        <v>2005</v>
      </c>
      <c r="B19" s="1">
        <f t="shared" si="0"/>
        <v>6168.94</v>
      </c>
      <c r="C19" s="1">
        <v>7809.8</v>
      </c>
    </row>
    <row r="20" spans="1:3" x14ac:dyDescent="0.55000000000000004">
      <c r="A20">
        <v>2006</v>
      </c>
      <c r="B20" s="1">
        <f t="shared" si="0"/>
        <v>7809.8</v>
      </c>
      <c r="C20" s="1">
        <v>9440.0400000000009</v>
      </c>
    </row>
    <row r="21" spans="1:3" x14ac:dyDescent="0.55000000000000004">
      <c r="A21">
        <v>2007</v>
      </c>
      <c r="B21" s="1">
        <f t="shared" si="0"/>
        <v>9440.0400000000009</v>
      </c>
      <c r="C21" s="1">
        <v>9832.9</v>
      </c>
    </row>
    <row r="22" spans="1:3" x14ac:dyDescent="0.55000000000000004">
      <c r="A22">
        <v>2008</v>
      </c>
      <c r="B22" s="1">
        <f t="shared" si="0"/>
        <v>9832.9</v>
      </c>
      <c r="C22" s="1">
        <v>5866.91</v>
      </c>
    </row>
    <row r="23" spans="1:3" x14ac:dyDescent="0.55000000000000004">
      <c r="A23">
        <v>2009</v>
      </c>
      <c r="B23" s="1">
        <f t="shared" si="0"/>
        <v>5866.91</v>
      </c>
      <c r="C23" s="1">
        <v>7484.93</v>
      </c>
    </row>
    <row r="24" spans="1:3" x14ac:dyDescent="0.55000000000000004">
      <c r="A24">
        <v>2010</v>
      </c>
      <c r="B24" s="1">
        <f t="shared" si="0"/>
        <v>7484.93</v>
      </c>
      <c r="C24" s="1">
        <v>7526.34</v>
      </c>
    </row>
    <row r="25" spans="1:3" x14ac:dyDescent="0.55000000000000004">
      <c r="A25">
        <v>2011</v>
      </c>
      <c r="B25" s="1">
        <f t="shared" si="0"/>
        <v>7526.34</v>
      </c>
      <c r="C25" s="1">
        <v>6518.67</v>
      </c>
    </row>
    <row r="26" spans="1:3" x14ac:dyDescent="0.55000000000000004">
      <c r="A26">
        <v>2012</v>
      </c>
      <c r="B26" s="1">
        <f t="shared" si="0"/>
        <v>6518.67</v>
      </c>
      <c r="C26" s="1">
        <v>7846.44</v>
      </c>
    </row>
    <row r="27" spans="1:3" x14ac:dyDescent="0.55000000000000004">
      <c r="A27">
        <v>2013</v>
      </c>
      <c r="B27" s="1">
        <f t="shared" si="0"/>
        <v>7846.44</v>
      </c>
      <c r="C27" s="1">
        <v>9589.7099999999991</v>
      </c>
    </row>
    <row r="28" spans="1:3" x14ac:dyDescent="0.55000000000000004">
      <c r="A28">
        <v>2014</v>
      </c>
      <c r="B28" s="1">
        <f t="shared" si="0"/>
        <v>9589.7099999999991</v>
      </c>
      <c r="C28" s="1">
        <v>9849.44</v>
      </c>
    </row>
    <row r="29" spans="1:3" x14ac:dyDescent="0.55000000000000004">
      <c r="A29">
        <v>2015</v>
      </c>
      <c r="B29" s="1">
        <f t="shared" si="0"/>
        <v>9849.44</v>
      </c>
      <c r="C29" s="1">
        <v>11025.92</v>
      </c>
    </row>
    <row r="30" spans="1:3" x14ac:dyDescent="0.55000000000000004">
      <c r="A30">
        <v>2016</v>
      </c>
      <c r="B30" s="1">
        <f>C29</f>
        <v>11025.92</v>
      </c>
      <c r="C30" s="1">
        <v>12005.34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10" workbookViewId="0">
      <selection activeCell="C20" sqref="C20"/>
    </sheetView>
  </sheetViews>
  <sheetFormatPr baseColWidth="10" defaultRowHeight="14.4" x14ac:dyDescent="0.55000000000000004"/>
  <sheetData>
    <row r="1" spans="1:4" x14ac:dyDescent="0.55000000000000004">
      <c r="C1" t="s">
        <v>0</v>
      </c>
      <c r="D1" t="s">
        <v>1</v>
      </c>
    </row>
    <row r="2" spans="1:4" x14ac:dyDescent="0.55000000000000004">
      <c r="A2" s="3">
        <v>1988</v>
      </c>
      <c r="B2" s="4">
        <v>0.16600000000000001</v>
      </c>
      <c r="C2">
        <v>100</v>
      </c>
      <c r="D2">
        <f>C2*(1+B2)</f>
        <v>116.6</v>
      </c>
    </row>
    <row r="3" spans="1:4" x14ac:dyDescent="0.55000000000000004">
      <c r="A3" s="3">
        <v>1989</v>
      </c>
      <c r="B3" s="4">
        <v>0.317</v>
      </c>
      <c r="C3" s="5">
        <f>D2</f>
        <v>116.6</v>
      </c>
      <c r="D3" s="5">
        <f>C3*(1+B3)</f>
        <v>153.56219999999999</v>
      </c>
    </row>
    <row r="4" spans="1:4" x14ac:dyDescent="0.55000000000000004">
      <c r="A4" s="3">
        <v>1990</v>
      </c>
      <c r="B4" s="4">
        <v>-3.1E-2</v>
      </c>
      <c r="C4" s="5">
        <f>D3</f>
        <v>153.56219999999999</v>
      </c>
      <c r="D4" s="5">
        <f>C4*(1+B4)</f>
        <v>148.80177179999998</v>
      </c>
    </row>
    <row r="5" spans="1:4" x14ac:dyDescent="0.55000000000000004">
      <c r="A5" s="3">
        <v>1991</v>
      </c>
      <c r="B5" s="4">
        <v>0.30499999999999999</v>
      </c>
      <c r="C5" s="5">
        <f t="shared" ref="C5:C30" si="0">D4</f>
        <v>148.80177179999998</v>
      </c>
      <c r="D5" s="5">
        <f t="shared" ref="D5:D30" si="1">C5*(1+B5)</f>
        <v>194.18631219899996</v>
      </c>
    </row>
    <row r="6" spans="1:4" x14ac:dyDescent="0.55000000000000004">
      <c r="A6" s="3">
        <v>1992</v>
      </c>
      <c r="B6" s="4">
        <v>7.5999999999999998E-2</v>
      </c>
      <c r="C6" s="5">
        <f t="shared" si="0"/>
        <v>194.18631219899996</v>
      </c>
      <c r="D6" s="5">
        <f t="shared" si="1"/>
        <v>208.94447192612395</v>
      </c>
    </row>
    <row r="7" spans="1:4" x14ac:dyDescent="0.55000000000000004">
      <c r="A7" s="3">
        <v>1993</v>
      </c>
      <c r="B7" s="4">
        <v>0.10100000000000001</v>
      </c>
      <c r="C7" s="5">
        <f t="shared" si="0"/>
        <v>208.94447192612395</v>
      </c>
      <c r="D7" s="5">
        <f t="shared" si="1"/>
        <v>230.04786359066247</v>
      </c>
    </row>
    <row r="8" spans="1:4" x14ac:dyDescent="0.55000000000000004">
      <c r="A8" s="3">
        <v>1994</v>
      </c>
      <c r="B8" s="4">
        <v>1.2999999999999999E-2</v>
      </c>
      <c r="C8" s="5">
        <f t="shared" si="0"/>
        <v>230.04786359066247</v>
      </c>
      <c r="D8" s="5">
        <f t="shared" si="1"/>
        <v>233.03848581734107</v>
      </c>
    </row>
    <row r="9" spans="1:4" x14ac:dyDescent="0.55000000000000004">
      <c r="A9" s="3">
        <v>1995</v>
      </c>
      <c r="B9" s="4">
        <v>0.376</v>
      </c>
      <c r="C9" s="5">
        <f t="shared" si="0"/>
        <v>233.03848581734107</v>
      </c>
      <c r="D9" s="5">
        <f t="shared" si="1"/>
        <v>320.66095648466131</v>
      </c>
    </row>
    <row r="10" spans="1:4" x14ac:dyDescent="0.55000000000000004">
      <c r="A10" s="3">
        <v>1996</v>
      </c>
      <c r="B10" s="4">
        <v>0.23</v>
      </c>
      <c r="C10" s="5">
        <f t="shared" si="0"/>
        <v>320.66095648466131</v>
      </c>
      <c r="D10" s="5">
        <f t="shared" si="1"/>
        <v>394.41297647613339</v>
      </c>
    </row>
    <row r="11" spans="1:4" x14ac:dyDescent="0.55000000000000004">
      <c r="A11" s="3">
        <v>1997</v>
      </c>
      <c r="B11" s="4">
        <v>0.33400000000000002</v>
      </c>
      <c r="C11" s="5">
        <f t="shared" si="0"/>
        <v>394.41297647613339</v>
      </c>
      <c r="D11" s="5">
        <f t="shared" si="1"/>
        <v>526.14691061916199</v>
      </c>
    </row>
    <row r="12" spans="1:4" x14ac:dyDescent="0.55000000000000004">
      <c r="A12" s="3">
        <v>1998</v>
      </c>
      <c r="B12" s="4">
        <v>0.28599999999999998</v>
      </c>
      <c r="C12" s="5">
        <f t="shared" si="0"/>
        <v>526.14691061916199</v>
      </c>
      <c r="D12" s="5">
        <f t="shared" si="1"/>
        <v>676.62492705624231</v>
      </c>
    </row>
    <row r="13" spans="1:4" x14ac:dyDescent="0.55000000000000004">
      <c r="A13" s="3">
        <v>1999</v>
      </c>
      <c r="B13" s="4">
        <v>0.21</v>
      </c>
      <c r="C13" s="5">
        <f t="shared" si="0"/>
        <v>676.62492705624231</v>
      </c>
      <c r="D13" s="5">
        <f t="shared" si="1"/>
        <v>818.71616173805319</v>
      </c>
    </row>
    <row r="14" spans="1:4" x14ac:dyDescent="0.55000000000000004">
      <c r="A14" s="3">
        <v>2000</v>
      </c>
      <c r="B14" s="4">
        <v>-9.0999999999999998E-2</v>
      </c>
      <c r="C14" s="5">
        <f t="shared" si="0"/>
        <v>818.71616173805319</v>
      </c>
      <c r="D14" s="5">
        <f t="shared" si="1"/>
        <v>744.21299101989041</v>
      </c>
    </row>
    <row r="15" spans="1:4" x14ac:dyDescent="0.55000000000000004">
      <c r="A15" s="3">
        <v>2001</v>
      </c>
      <c r="B15" s="4">
        <v>-0.11899999999999999</v>
      </c>
      <c r="C15" s="5">
        <f t="shared" si="0"/>
        <v>744.21299101989041</v>
      </c>
      <c r="D15" s="5">
        <f t="shared" si="1"/>
        <v>655.65164508852342</v>
      </c>
    </row>
    <row r="16" spans="1:4" x14ac:dyDescent="0.55000000000000004">
      <c r="A16" s="3">
        <v>2002</v>
      </c>
      <c r="B16" s="4">
        <v>-0.221</v>
      </c>
      <c r="C16" s="5">
        <f t="shared" si="0"/>
        <v>655.65164508852342</v>
      </c>
      <c r="D16" s="5">
        <f t="shared" si="1"/>
        <v>510.75263152395979</v>
      </c>
    </row>
    <row r="17" spans="1:4" x14ac:dyDescent="0.55000000000000004">
      <c r="A17" s="3">
        <v>2003</v>
      </c>
      <c r="B17" s="4">
        <v>0.28699999999999998</v>
      </c>
      <c r="C17" s="5">
        <f t="shared" si="0"/>
        <v>510.75263152395979</v>
      </c>
      <c r="D17" s="5">
        <f t="shared" si="1"/>
        <v>657.33863677133627</v>
      </c>
    </row>
    <row r="18" spans="1:4" x14ac:dyDescent="0.55000000000000004">
      <c r="A18" s="3">
        <v>2004</v>
      </c>
      <c r="B18" s="4">
        <v>0.109</v>
      </c>
      <c r="C18" s="5">
        <f t="shared" si="0"/>
        <v>657.33863677133627</v>
      </c>
      <c r="D18" s="5">
        <f t="shared" si="1"/>
        <v>728.98854817941196</v>
      </c>
    </row>
    <row r="19" spans="1:4" x14ac:dyDescent="0.55000000000000004">
      <c r="A19" s="3">
        <v>2005</v>
      </c>
      <c r="B19" s="4">
        <v>4.9000000000000002E-2</v>
      </c>
      <c r="C19" s="5">
        <f t="shared" si="0"/>
        <v>728.98854817941196</v>
      </c>
      <c r="D19" s="5">
        <f t="shared" si="1"/>
        <v>764.70898704020306</v>
      </c>
    </row>
    <row r="20" spans="1:4" x14ac:dyDescent="0.55000000000000004">
      <c r="A20" s="3">
        <v>2006</v>
      </c>
      <c r="B20" s="4">
        <v>0.15790000000000001</v>
      </c>
      <c r="C20" s="5">
        <f t="shared" si="0"/>
        <v>764.70898704020306</v>
      </c>
      <c r="D20" s="5">
        <f t="shared" si="1"/>
        <v>885.45653609385101</v>
      </c>
    </row>
    <row r="21" spans="1:4" x14ac:dyDescent="0.55000000000000004">
      <c r="A21" s="3">
        <v>2007</v>
      </c>
      <c r="B21" s="4">
        <v>5.4899999999999997E-2</v>
      </c>
      <c r="C21" s="5">
        <f t="shared" si="0"/>
        <v>885.45653609385101</v>
      </c>
      <c r="D21" s="5">
        <f t="shared" si="1"/>
        <v>934.06809992540343</v>
      </c>
    </row>
    <row r="22" spans="1:4" x14ac:dyDescent="0.55000000000000004">
      <c r="A22" s="3">
        <v>2008</v>
      </c>
      <c r="B22" s="4">
        <v>-0.37</v>
      </c>
      <c r="C22" s="5">
        <f t="shared" si="0"/>
        <v>934.06809992540343</v>
      </c>
      <c r="D22" s="5">
        <f t="shared" si="1"/>
        <v>588.46290295300412</v>
      </c>
    </row>
    <row r="23" spans="1:4" x14ac:dyDescent="0.55000000000000004">
      <c r="A23" s="3">
        <v>2009</v>
      </c>
      <c r="B23" s="4">
        <v>0.2646</v>
      </c>
      <c r="C23" s="5">
        <f t="shared" si="0"/>
        <v>588.46290295300412</v>
      </c>
      <c r="D23" s="5">
        <f t="shared" si="1"/>
        <v>744.17018707436898</v>
      </c>
    </row>
    <row r="24" spans="1:4" x14ac:dyDescent="0.55000000000000004">
      <c r="A24" s="3">
        <v>2010</v>
      </c>
      <c r="B24" s="4">
        <v>0.15060000000000001</v>
      </c>
      <c r="C24" s="5">
        <f t="shared" si="0"/>
        <v>744.17018707436898</v>
      </c>
      <c r="D24" s="5">
        <f t="shared" si="1"/>
        <v>856.24221724776896</v>
      </c>
    </row>
    <row r="25" spans="1:4" x14ac:dyDescent="0.55000000000000004">
      <c r="A25" s="3">
        <v>2011</v>
      </c>
      <c r="B25" s="4">
        <v>2.1100000000000001E-2</v>
      </c>
      <c r="C25" s="5">
        <f t="shared" si="0"/>
        <v>856.24221724776896</v>
      </c>
      <c r="D25" s="5">
        <f t="shared" si="1"/>
        <v>874.30892803169684</v>
      </c>
    </row>
    <row r="26" spans="1:4" x14ac:dyDescent="0.55000000000000004">
      <c r="A26" s="3">
        <v>2012</v>
      </c>
      <c r="B26" s="4">
        <v>0.16</v>
      </c>
      <c r="C26" s="5">
        <f t="shared" si="0"/>
        <v>874.30892803169684</v>
      </c>
      <c r="D26" s="5">
        <f t="shared" si="1"/>
        <v>1014.1983565167683</v>
      </c>
    </row>
    <row r="27" spans="1:4" x14ac:dyDescent="0.55000000000000004">
      <c r="A27" s="3">
        <v>2013</v>
      </c>
      <c r="B27" s="4">
        <v>0.32390000000000002</v>
      </c>
      <c r="C27" s="5">
        <f t="shared" si="0"/>
        <v>1014.1983565167683</v>
      </c>
      <c r="D27" s="5">
        <f t="shared" si="1"/>
        <v>1342.6972041925496</v>
      </c>
    </row>
    <row r="28" spans="1:4" x14ac:dyDescent="0.55000000000000004">
      <c r="A28" s="3">
        <v>2014</v>
      </c>
      <c r="B28" s="4">
        <v>0.13700000000000001</v>
      </c>
      <c r="C28" s="5">
        <f t="shared" si="0"/>
        <v>1342.6972041925496</v>
      </c>
      <c r="D28" s="5">
        <f t="shared" si="1"/>
        <v>1526.646721166929</v>
      </c>
    </row>
    <row r="29" spans="1:4" x14ac:dyDescent="0.55000000000000004">
      <c r="A29" s="3">
        <v>2015</v>
      </c>
      <c r="B29" s="4">
        <v>1.38E-2</v>
      </c>
      <c r="C29" s="5">
        <f t="shared" si="0"/>
        <v>1526.646721166929</v>
      </c>
      <c r="D29" s="5">
        <f t="shared" si="1"/>
        <v>1547.7144459190326</v>
      </c>
    </row>
    <row r="30" spans="1:4" x14ac:dyDescent="0.55000000000000004">
      <c r="A30" s="3">
        <v>2016</v>
      </c>
      <c r="B30" s="4">
        <v>0.1196</v>
      </c>
      <c r="C30" s="5">
        <f t="shared" si="0"/>
        <v>1547.7144459190326</v>
      </c>
      <c r="D30" s="5">
        <f t="shared" si="1"/>
        <v>1732.8210936509488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Instructions</vt:lpstr>
      <vt:lpstr>PerformanceFonds</vt:lpstr>
      <vt:lpstr>Résultat</vt:lpstr>
      <vt:lpstr>DataCAC40GR</vt:lpstr>
      <vt:lpstr>DataSP500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Bertrand</dc:creator>
  <cp:lastModifiedBy>Bertrand</cp:lastModifiedBy>
  <dcterms:created xsi:type="dcterms:W3CDTF">2017-10-16T15:47:13Z</dcterms:created>
  <dcterms:modified xsi:type="dcterms:W3CDTF">2017-10-25T15:18:03Z</dcterms:modified>
</cp:coreProperties>
</file>