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66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uffroy\Dropbox\RevenusEtDividendes\Formations\DevenirRentier\"/>
    </mc:Choice>
  </mc:AlternateContent>
  <bookViews>
    <workbookView xWindow="0" yWindow="0" windowWidth="20490" windowHeight="7530" activeTab="2"/>
  </bookViews>
  <sheets>
    <sheet name="CalculRevenusDividendes" sheetId="1" r:id="rId1"/>
    <sheet name="VotrePortefeuille" sheetId="3" r:id="rId2"/>
    <sheet name="OrdreBourse" sheetId="4" r:id="rId3"/>
    <sheet name="Calculs" sheetId="2" state="hidden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3" l="1"/>
  <c r="B4" i="3"/>
  <c r="B2" i="3"/>
  <c r="B2" i="2" l="1"/>
  <c r="B3" i="2" s="1"/>
  <c r="B26" i="3" l="1"/>
  <c r="C9" i="3" s="1"/>
  <c r="C2" i="4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11" i="1"/>
  <c r="C12" i="1"/>
  <c r="C13" i="1"/>
  <c r="C14" i="1"/>
  <c r="C15" i="1"/>
  <c r="C10" i="1"/>
  <c r="C7" i="3" l="1"/>
  <c r="C24" i="3"/>
  <c r="C20" i="3"/>
  <c r="C16" i="3"/>
  <c r="C12" i="3"/>
  <c r="C8" i="3"/>
  <c r="C23" i="3"/>
  <c r="C19" i="3"/>
  <c r="C15" i="3"/>
  <c r="C11" i="3"/>
  <c r="C22" i="3"/>
  <c r="C18" i="3"/>
  <c r="C14" i="3"/>
  <c r="C10" i="3"/>
  <c r="C6" i="3"/>
  <c r="C25" i="3"/>
  <c r="C21" i="3"/>
  <c r="C17" i="3"/>
  <c r="C13" i="3"/>
  <c r="D2" i="4" l="1"/>
  <c r="F2" i="4"/>
  <c r="G2" i="4" s="1"/>
  <c r="C5" i="3"/>
  <c r="C3" i="3" l="1"/>
  <c r="C4" i="3"/>
  <c r="C2" i="3"/>
  <c r="C26" i="3"/>
  <c r="F26" i="3" l="1"/>
  <c r="E26" i="3"/>
  <c r="D26" i="3"/>
  <c r="B4" i="2" l="1"/>
  <c r="B5" i="2" s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l="1"/>
  <c r="B20" i="2" l="1"/>
  <c r="B21" i="2" l="1"/>
  <c r="B22" i="2" l="1"/>
  <c r="B23" i="2" l="1"/>
  <c r="B24" i="2" l="1"/>
  <c r="B25" i="2" l="1"/>
  <c r="B26" i="2" l="1"/>
  <c r="B27" i="2" l="1"/>
  <c r="B28" i="2" l="1"/>
  <c r="B29" i="2" l="1"/>
  <c r="B30" i="2" l="1"/>
  <c r="B31" i="2" l="1"/>
  <c r="B32" i="2" l="1"/>
  <c r="B33" i="2" l="1"/>
  <c r="B34" i="2" l="1"/>
  <c r="B35" i="2" l="1"/>
  <c r="B36" i="2" l="1"/>
  <c r="B37" i="2" l="1"/>
  <c r="B38" i="2" l="1"/>
  <c r="B39" i="2" l="1"/>
  <c r="B40" i="2" l="1"/>
  <c r="B41" i="2" l="1"/>
  <c r="B42" i="2" l="1"/>
  <c r="AR2" i="2"/>
  <c r="C3" i="2" s="1"/>
  <c r="C4" i="2" s="1"/>
  <c r="B10" i="1" l="1"/>
  <c r="D10" i="1" s="1"/>
  <c r="C1" i="2"/>
  <c r="AR3" i="2"/>
  <c r="D4" i="2" s="1"/>
  <c r="D5" i="2" s="1"/>
  <c r="B11" i="1" l="1"/>
  <c r="D11" i="1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AR4" i="2"/>
  <c r="E5" i="2" s="1"/>
  <c r="E6" i="2" s="1"/>
  <c r="C5" i="2"/>
  <c r="B12" i="1" l="1"/>
  <c r="D12" i="1" s="1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C6" i="2"/>
  <c r="AR5" i="2"/>
  <c r="F6" i="2" s="1"/>
  <c r="F7" i="2" s="1"/>
  <c r="C7" i="2" l="1"/>
  <c r="AR6" i="2"/>
  <c r="G7" i="2" s="1"/>
  <c r="G8" i="2" s="1"/>
  <c r="F8" i="2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B13" i="1"/>
  <c r="D13" i="1" s="1"/>
  <c r="G9" i="2" l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AR7" i="2"/>
  <c r="H8" i="2" s="1"/>
  <c r="H9" i="2" s="1"/>
  <c r="B14" i="1"/>
  <c r="D14" i="1" s="1"/>
  <c r="C8" i="2"/>
  <c r="C9" i="2" l="1"/>
  <c r="AR8" i="2"/>
  <c r="I9" i="2" s="1"/>
  <c r="I10" i="2" s="1"/>
  <c r="H10" i="2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B15" i="1"/>
  <c r="D15" i="1" s="1"/>
  <c r="B16" i="1" l="1"/>
  <c r="D16" i="1" s="1"/>
  <c r="I11" i="2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AR9" i="2"/>
  <c r="J10" i="2" s="1"/>
  <c r="J11" i="2" s="1"/>
  <c r="C10" i="2"/>
  <c r="AR10" i="2" l="1"/>
  <c r="K11" i="2" s="1"/>
  <c r="K12" i="2" s="1"/>
  <c r="J12" i="2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B17" i="1"/>
  <c r="D17" i="1" s="1"/>
  <c r="C11" i="2"/>
  <c r="C12" i="2" l="1"/>
  <c r="B18" i="1"/>
  <c r="D18" i="1" s="1"/>
  <c r="AR11" i="2"/>
  <c r="L12" i="2" s="1"/>
  <c r="L13" i="2" s="1"/>
  <c r="K13" i="2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B19" i="1" l="1"/>
  <c r="D19" i="1" s="1"/>
  <c r="L14" i="2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AR12" i="2"/>
  <c r="M13" i="2" s="1"/>
  <c r="M14" i="2" s="1"/>
  <c r="C13" i="2"/>
  <c r="M15" i="2" l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B20" i="1"/>
  <c r="D20" i="1" s="1"/>
  <c r="AR13" i="2"/>
  <c r="N14" i="2" s="1"/>
  <c r="N15" i="2" s="1"/>
  <c r="C14" i="2"/>
  <c r="B21" i="1" l="1"/>
  <c r="D21" i="1" s="1"/>
  <c r="N16" i="2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AR14" i="2"/>
  <c r="O15" i="2" s="1"/>
  <c r="O16" i="2" s="1"/>
  <c r="C15" i="2"/>
  <c r="AR15" i="2" l="1"/>
  <c r="P16" i="2" s="1"/>
  <c r="P17" i="2" s="1"/>
  <c r="B22" i="1"/>
  <c r="D22" i="1" s="1"/>
  <c r="O17" i="2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C16" i="2"/>
  <c r="C17" i="2" l="1"/>
  <c r="AR16" i="2"/>
  <c r="Q17" i="2" s="1"/>
  <c r="Q18" i="2" s="1"/>
  <c r="B23" i="1"/>
  <c r="D23" i="1" s="1"/>
  <c r="P18" i="2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B24" i="1" l="1"/>
  <c r="D24" i="1" s="1"/>
  <c r="Q19" i="2"/>
  <c r="Q20" i="2" s="1"/>
  <c r="Q21" i="2" s="1"/>
  <c r="Q22" i="2" s="1"/>
  <c r="Q23" i="2" s="1"/>
  <c r="Q24" i="2" s="1"/>
  <c r="Q25" i="2" s="1"/>
  <c r="Q26" i="2" s="1"/>
  <c r="Q27" i="2" s="1"/>
  <c r="Q28" i="2" s="1"/>
  <c r="Q29" i="2" s="1"/>
  <c r="Q30" i="2" s="1"/>
  <c r="Q31" i="2" s="1"/>
  <c r="Q32" i="2" s="1"/>
  <c r="Q33" i="2" s="1"/>
  <c r="Q34" i="2" s="1"/>
  <c r="Q35" i="2" s="1"/>
  <c r="Q36" i="2" s="1"/>
  <c r="Q37" i="2" s="1"/>
  <c r="Q38" i="2" s="1"/>
  <c r="Q39" i="2" s="1"/>
  <c r="Q40" i="2" s="1"/>
  <c r="Q41" i="2" s="1"/>
  <c r="Q42" i="2" s="1"/>
  <c r="AR17" i="2"/>
  <c r="R18" i="2" s="1"/>
  <c r="R19" i="2" s="1"/>
  <c r="C18" i="2"/>
  <c r="AR18" i="2" l="1"/>
  <c r="S19" i="2" s="1"/>
  <c r="S20" i="2" s="1"/>
  <c r="B25" i="1"/>
  <c r="D25" i="1" s="1"/>
  <c r="R20" i="2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R37" i="2" s="1"/>
  <c r="R38" i="2" s="1"/>
  <c r="R39" i="2" s="1"/>
  <c r="R40" i="2" s="1"/>
  <c r="R41" i="2" s="1"/>
  <c r="R42" i="2" s="1"/>
  <c r="C19" i="2"/>
  <c r="C20" i="2" l="1"/>
  <c r="AR19" i="2"/>
  <c r="T20" i="2" s="1"/>
  <c r="T21" i="2" s="1"/>
  <c r="B26" i="1"/>
  <c r="D26" i="1" s="1"/>
  <c r="S21" i="2"/>
  <c r="S22" i="2" s="1"/>
  <c r="S23" i="2" s="1"/>
  <c r="S24" i="2" s="1"/>
  <c r="S25" i="2" s="1"/>
  <c r="S26" i="2" s="1"/>
  <c r="S27" i="2" s="1"/>
  <c r="S28" i="2" s="1"/>
  <c r="S29" i="2" s="1"/>
  <c r="S30" i="2" s="1"/>
  <c r="S31" i="2" s="1"/>
  <c r="S32" i="2" s="1"/>
  <c r="S33" i="2" s="1"/>
  <c r="S34" i="2" s="1"/>
  <c r="S35" i="2" s="1"/>
  <c r="S36" i="2" s="1"/>
  <c r="S37" i="2" s="1"/>
  <c r="S38" i="2" s="1"/>
  <c r="S39" i="2" s="1"/>
  <c r="S40" i="2" s="1"/>
  <c r="S41" i="2" s="1"/>
  <c r="S42" i="2" s="1"/>
  <c r="B27" i="1" l="1"/>
  <c r="D27" i="1" s="1"/>
  <c r="T22" i="2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AR20" i="2"/>
  <c r="U21" i="2" s="1"/>
  <c r="U22" i="2" s="1"/>
  <c r="C21" i="2"/>
  <c r="B28" i="1" l="1"/>
  <c r="U23" i="2"/>
  <c r="U24" i="2" s="1"/>
  <c r="U25" i="2" s="1"/>
  <c r="U26" i="2" s="1"/>
  <c r="U27" i="2" s="1"/>
  <c r="U28" i="2" s="1"/>
  <c r="U29" i="2" s="1"/>
  <c r="U30" i="2" s="1"/>
  <c r="U31" i="2" s="1"/>
  <c r="U32" i="2" s="1"/>
  <c r="U33" i="2" s="1"/>
  <c r="U34" i="2" s="1"/>
  <c r="U35" i="2" s="1"/>
  <c r="U36" i="2" s="1"/>
  <c r="U37" i="2" s="1"/>
  <c r="U38" i="2" s="1"/>
  <c r="U39" i="2" s="1"/>
  <c r="U40" i="2" s="1"/>
  <c r="U41" i="2" s="1"/>
  <c r="U42" i="2" s="1"/>
  <c r="AR21" i="2"/>
  <c r="V22" i="2" s="1"/>
  <c r="V23" i="2" s="1"/>
  <c r="C22" i="2"/>
  <c r="D28" i="1" l="1"/>
  <c r="V24" i="2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40" i="2" s="1"/>
  <c r="V41" i="2" s="1"/>
  <c r="V42" i="2" s="1"/>
  <c r="B29" i="1"/>
  <c r="D29" i="1" s="1"/>
  <c r="AR22" i="2"/>
  <c r="W23" i="2" s="1"/>
  <c r="W24" i="2" s="1"/>
  <c r="C23" i="2"/>
  <c r="AR23" i="2" l="1"/>
  <c r="X24" i="2" s="1"/>
  <c r="X25" i="2" s="1"/>
  <c r="W25" i="2"/>
  <c r="W26" i="2" s="1"/>
  <c r="W27" i="2" s="1"/>
  <c r="W28" i="2" s="1"/>
  <c r="W29" i="2" s="1"/>
  <c r="W30" i="2" s="1"/>
  <c r="W31" i="2" s="1"/>
  <c r="W32" i="2" s="1"/>
  <c r="W33" i="2" s="1"/>
  <c r="W34" i="2" s="1"/>
  <c r="W35" i="2" s="1"/>
  <c r="W36" i="2" s="1"/>
  <c r="W37" i="2" s="1"/>
  <c r="W38" i="2" s="1"/>
  <c r="W39" i="2" s="1"/>
  <c r="W40" i="2" s="1"/>
  <c r="W41" i="2" s="1"/>
  <c r="W42" i="2" s="1"/>
  <c r="B30" i="1"/>
  <c r="D30" i="1" s="1"/>
  <c r="C24" i="2"/>
  <c r="AR24" i="2" l="1"/>
  <c r="Y25" i="2" s="1"/>
  <c r="Y26" i="2" s="1"/>
  <c r="B31" i="1"/>
  <c r="D31" i="1" s="1"/>
  <c r="X26" i="2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X37" i="2" s="1"/>
  <c r="X38" i="2" s="1"/>
  <c r="X39" i="2" s="1"/>
  <c r="X40" i="2" s="1"/>
  <c r="X41" i="2" s="1"/>
  <c r="X42" i="2" s="1"/>
  <c r="C25" i="2"/>
  <c r="C26" i="2" l="1"/>
  <c r="Y27" i="2"/>
  <c r="Y28" i="2" s="1"/>
  <c r="Y29" i="2" s="1"/>
  <c r="Y30" i="2" s="1"/>
  <c r="Y31" i="2" s="1"/>
  <c r="Y32" i="2" s="1"/>
  <c r="Y33" i="2" s="1"/>
  <c r="Y34" i="2" s="1"/>
  <c r="Y35" i="2" s="1"/>
  <c r="Y36" i="2" s="1"/>
  <c r="Y37" i="2" s="1"/>
  <c r="Y38" i="2" s="1"/>
  <c r="Y39" i="2" s="1"/>
  <c r="Y40" i="2" s="1"/>
  <c r="Y41" i="2" s="1"/>
  <c r="Y42" i="2" s="1"/>
  <c r="AR25" i="2"/>
  <c r="Z26" i="2" s="1"/>
  <c r="Z27" i="2" s="1"/>
  <c r="B32" i="1"/>
  <c r="D32" i="1" s="1"/>
  <c r="B33" i="1" l="1"/>
  <c r="D33" i="1" s="1"/>
  <c r="AR26" i="2"/>
  <c r="AA27" i="2" s="1"/>
  <c r="AA28" i="2" s="1"/>
  <c r="Z28" i="2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Z39" i="2" s="1"/>
  <c r="Z40" i="2" s="1"/>
  <c r="Z41" i="2" s="1"/>
  <c r="Z42" i="2" s="1"/>
  <c r="C27" i="2"/>
  <c r="AA29" i="2" l="1"/>
  <c r="AA30" i="2" s="1"/>
  <c r="AA31" i="2" s="1"/>
  <c r="AA32" i="2" s="1"/>
  <c r="AA33" i="2" s="1"/>
  <c r="AA34" i="2" s="1"/>
  <c r="AA35" i="2" s="1"/>
  <c r="AA36" i="2" s="1"/>
  <c r="AA37" i="2" s="1"/>
  <c r="AA38" i="2" s="1"/>
  <c r="AA39" i="2" s="1"/>
  <c r="AA40" i="2" s="1"/>
  <c r="AA41" i="2" s="1"/>
  <c r="AA42" i="2" s="1"/>
  <c r="B34" i="1"/>
  <c r="D34" i="1" s="1"/>
  <c r="C28" i="2"/>
  <c r="AR27" i="2"/>
  <c r="AB28" i="2" s="1"/>
  <c r="AB29" i="2" s="1"/>
  <c r="C29" i="2" l="1"/>
  <c r="B35" i="1"/>
  <c r="D35" i="1" s="1"/>
  <c r="AR28" i="2"/>
  <c r="AC29" i="2" s="1"/>
  <c r="AC30" i="2" s="1"/>
  <c r="AB30" i="2"/>
  <c r="AB31" i="2" s="1"/>
  <c r="AB32" i="2" s="1"/>
  <c r="AB33" i="2" s="1"/>
  <c r="AB34" i="2" s="1"/>
  <c r="AB35" i="2" s="1"/>
  <c r="AB36" i="2" s="1"/>
  <c r="AB37" i="2" s="1"/>
  <c r="AB38" i="2" s="1"/>
  <c r="AB39" i="2" s="1"/>
  <c r="AB40" i="2" s="1"/>
  <c r="AB41" i="2" s="1"/>
  <c r="AB42" i="2" s="1"/>
  <c r="B36" i="1" l="1"/>
  <c r="D36" i="1" s="1"/>
  <c r="AC31" i="2"/>
  <c r="AC32" i="2" s="1"/>
  <c r="AC33" i="2" s="1"/>
  <c r="AC34" i="2" s="1"/>
  <c r="AC35" i="2" s="1"/>
  <c r="AC36" i="2" s="1"/>
  <c r="AC37" i="2" s="1"/>
  <c r="AC38" i="2" s="1"/>
  <c r="AC39" i="2" s="1"/>
  <c r="AC40" i="2" s="1"/>
  <c r="AC41" i="2" s="1"/>
  <c r="AC42" i="2" s="1"/>
  <c r="C30" i="2"/>
  <c r="AR29" i="2"/>
  <c r="AD30" i="2" s="1"/>
  <c r="AD31" i="2" s="1"/>
  <c r="C31" i="2" l="1"/>
  <c r="B37" i="1"/>
  <c r="D37" i="1" s="1"/>
  <c r="AD32" i="2"/>
  <c r="AD33" i="2" s="1"/>
  <c r="AD34" i="2" s="1"/>
  <c r="AD35" i="2" s="1"/>
  <c r="AD36" i="2" s="1"/>
  <c r="AD37" i="2" s="1"/>
  <c r="AD38" i="2" s="1"/>
  <c r="AD39" i="2" s="1"/>
  <c r="AD40" i="2" s="1"/>
  <c r="AD41" i="2" s="1"/>
  <c r="AD42" i="2" s="1"/>
  <c r="AR30" i="2"/>
  <c r="AE31" i="2" s="1"/>
  <c r="AE32" i="2" s="1"/>
  <c r="AE33" i="2" l="1"/>
  <c r="AE34" i="2" s="1"/>
  <c r="AE35" i="2" s="1"/>
  <c r="AE36" i="2" s="1"/>
  <c r="AE37" i="2" s="1"/>
  <c r="AE38" i="2" s="1"/>
  <c r="AE39" i="2" s="1"/>
  <c r="AE40" i="2" s="1"/>
  <c r="AE41" i="2" s="1"/>
  <c r="AE42" i="2" s="1"/>
  <c r="AR31" i="2"/>
  <c r="AF32" i="2" s="1"/>
  <c r="AF33" i="2" s="1"/>
  <c r="B38" i="1"/>
  <c r="D38" i="1" s="1"/>
  <c r="C32" i="2"/>
  <c r="B39" i="1" l="1"/>
  <c r="D39" i="1" s="1"/>
  <c r="AR32" i="2"/>
  <c r="AG33" i="2" s="1"/>
  <c r="AG34" i="2" s="1"/>
  <c r="AF34" i="2"/>
  <c r="AF35" i="2" s="1"/>
  <c r="AF36" i="2" s="1"/>
  <c r="AF37" i="2" s="1"/>
  <c r="AF38" i="2" s="1"/>
  <c r="AF39" i="2" s="1"/>
  <c r="AF40" i="2" s="1"/>
  <c r="AF41" i="2" s="1"/>
  <c r="AF42" i="2" s="1"/>
  <c r="C33" i="2"/>
  <c r="AG35" i="2" l="1"/>
  <c r="AG36" i="2" s="1"/>
  <c r="AG37" i="2" s="1"/>
  <c r="AG38" i="2" s="1"/>
  <c r="AG39" i="2" s="1"/>
  <c r="AG40" i="2" s="1"/>
  <c r="AG41" i="2" s="1"/>
  <c r="AG42" i="2" s="1"/>
  <c r="B40" i="1"/>
  <c r="D40" i="1" s="1"/>
  <c r="AR33" i="2"/>
  <c r="AH34" i="2" s="1"/>
  <c r="AH35" i="2" s="1"/>
  <c r="C34" i="2"/>
  <c r="AR34" i="2" l="1"/>
  <c r="AI35" i="2" s="1"/>
  <c r="AI36" i="2" s="1"/>
  <c r="AH36" i="2"/>
  <c r="AH37" i="2" s="1"/>
  <c r="AH38" i="2" s="1"/>
  <c r="AH39" i="2" s="1"/>
  <c r="AH40" i="2" s="1"/>
  <c r="AH41" i="2" s="1"/>
  <c r="AH42" i="2" s="1"/>
  <c r="B41" i="1"/>
  <c r="D41" i="1" s="1"/>
  <c r="C35" i="2"/>
  <c r="C36" i="2" l="1"/>
  <c r="AI37" i="2"/>
  <c r="AI38" i="2" s="1"/>
  <c r="AI39" i="2" s="1"/>
  <c r="AI40" i="2" s="1"/>
  <c r="AI41" i="2" s="1"/>
  <c r="AI42" i="2" s="1"/>
  <c r="B42" i="1"/>
  <c r="D42" i="1" s="1"/>
  <c r="AR35" i="2"/>
  <c r="AJ36" i="2" s="1"/>
  <c r="AJ37" i="2" s="1"/>
  <c r="AJ38" i="2" l="1"/>
  <c r="AJ39" i="2" s="1"/>
  <c r="AJ40" i="2" s="1"/>
  <c r="AJ41" i="2" s="1"/>
  <c r="AJ42" i="2" s="1"/>
  <c r="B43" i="1"/>
  <c r="D43" i="1" s="1"/>
  <c r="C37" i="2"/>
  <c r="AR36" i="2"/>
  <c r="AK37" i="2" s="1"/>
  <c r="AK38" i="2" s="1"/>
  <c r="C38" i="2" l="1"/>
  <c r="AR37" i="2"/>
  <c r="AL38" i="2" s="1"/>
  <c r="AL39" i="2" s="1"/>
  <c r="B44" i="1"/>
  <c r="D44" i="1" s="1"/>
  <c r="AK39" i="2"/>
  <c r="AK40" i="2" s="1"/>
  <c r="AK41" i="2" s="1"/>
  <c r="AK42" i="2" s="1"/>
  <c r="AL40" i="2" l="1"/>
  <c r="AL41" i="2" s="1"/>
  <c r="AL42" i="2" s="1"/>
  <c r="B45" i="1"/>
  <c r="D45" i="1" s="1"/>
  <c r="AR38" i="2"/>
  <c r="AM39" i="2" s="1"/>
  <c r="AM40" i="2" s="1"/>
  <c r="C39" i="2"/>
  <c r="AR39" i="2" l="1"/>
  <c r="AN40" i="2" s="1"/>
  <c r="AN41" i="2" s="1"/>
  <c r="AM41" i="2"/>
  <c r="AM42" i="2" s="1"/>
  <c r="B46" i="1"/>
  <c r="D46" i="1" s="1"/>
  <c r="C40" i="2"/>
  <c r="AR40" i="2" l="1"/>
  <c r="AO41" i="2" s="1"/>
  <c r="AO42" i="2" s="1"/>
  <c r="AN42" i="2"/>
  <c r="B47" i="1"/>
  <c r="D47" i="1" s="1"/>
  <c r="C41" i="2"/>
  <c r="C42" i="2" l="1"/>
  <c r="B48" i="1"/>
  <c r="D48" i="1" s="1"/>
  <c r="AR41" i="2"/>
  <c r="AP42" i="2" s="1"/>
  <c r="B49" i="1" l="1"/>
  <c r="D49" i="1" s="1"/>
  <c r="AR42" i="2"/>
  <c r="B50" i="1" s="1"/>
  <c r="D50" i="1" s="1"/>
</calcChain>
</file>

<file path=xl/sharedStrings.xml><?xml version="1.0" encoding="utf-8"?>
<sst xmlns="http://schemas.openxmlformats.org/spreadsheetml/2006/main" count="110" uniqueCount="70">
  <si>
    <t>Taux de rendement :</t>
  </si>
  <si>
    <t>Croissance du dividende annuel :</t>
  </si>
  <si>
    <t>Montant initial investi :</t>
  </si>
  <si>
    <t>VOS DONNEES</t>
  </si>
  <si>
    <t>An 0</t>
  </si>
  <si>
    <t>An1</t>
  </si>
  <si>
    <t>An 2</t>
  </si>
  <si>
    <t>An 3</t>
  </si>
  <si>
    <t>An 4</t>
  </si>
  <si>
    <t>An 5</t>
  </si>
  <si>
    <t>An 6</t>
  </si>
  <si>
    <t>An 7</t>
  </si>
  <si>
    <t>An 8</t>
  </si>
  <si>
    <t>An 9</t>
  </si>
  <si>
    <t>An 10</t>
  </si>
  <si>
    <t>An 11</t>
  </si>
  <si>
    <t>An 12</t>
  </si>
  <si>
    <t>An 13</t>
  </si>
  <si>
    <t>An 14</t>
  </si>
  <si>
    <t>An 15</t>
  </si>
  <si>
    <t>An 16</t>
  </si>
  <si>
    <t>An 17</t>
  </si>
  <si>
    <t>An 18</t>
  </si>
  <si>
    <t>An 19</t>
  </si>
  <si>
    <t>An 1</t>
  </si>
  <si>
    <r>
      <t xml:space="preserve">Apport/Ajout </t>
    </r>
    <r>
      <rPr>
        <b/>
        <u/>
        <sz val="10"/>
        <color theme="1"/>
        <rFont val="Arial"/>
        <family val="2"/>
      </rPr>
      <t xml:space="preserve">annuel </t>
    </r>
    <r>
      <rPr>
        <b/>
        <sz val="10"/>
        <color theme="1"/>
        <rFont val="Arial"/>
        <family val="2"/>
      </rPr>
      <t>:</t>
    </r>
  </si>
  <si>
    <t>An 20</t>
  </si>
  <si>
    <t>An 21</t>
  </si>
  <si>
    <t>An 22</t>
  </si>
  <si>
    <t>An 23</t>
  </si>
  <si>
    <t>An 24</t>
  </si>
  <si>
    <t>An 25</t>
  </si>
  <si>
    <t>An 26</t>
  </si>
  <si>
    <t>An 27</t>
  </si>
  <si>
    <t>An 28</t>
  </si>
  <si>
    <t>An 29</t>
  </si>
  <si>
    <t>An 30</t>
  </si>
  <si>
    <t>An 31</t>
  </si>
  <si>
    <t>An 32</t>
  </si>
  <si>
    <t>An 33</t>
  </si>
  <si>
    <t>An 34</t>
  </si>
  <si>
    <t>An 35</t>
  </si>
  <si>
    <t>An 36</t>
  </si>
  <si>
    <t>An 37</t>
  </si>
  <si>
    <t>An 38</t>
  </si>
  <si>
    <t>An 39</t>
  </si>
  <si>
    <t>An 40</t>
  </si>
  <si>
    <t>Action</t>
  </si>
  <si>
    <t>Montant</t>
  </si>
  <si>
    <t>Rendement</t>
  </si>
  <si>
    <t>Croissance</t>
  </si>
  <si>
    <t>Part</t>
  </si>
  <si>
    <t>TOTAL/MOYENNE</t>
  </si>
  <si>
    <t>Cours action</t>
  </si>
  <si>
    <t>Montant à investir</t>
  </si>
  <si>
    <t>Frais (%)</t>
  </si>
  <si>
    <t>Total</t>
  </si>
  <si>
    <t>Sanofi</t>
  </si>
  <si>
    <t>Taxe sur Achat</t>
  </si>
  <si>
    <t>DIVIDENDES ANNUELS</t>
  </si>
  <si>
    <t>Ajout annuel</t>
  </si>
  <si>
    <t>Montant total à réinvestir</t>
  </si>
  <si>
    <t>Frais Bourse Direct</t>
  </si>
  <si>
    <t>Taxe sur achat (%)</t>
  </si>
  <si>
    <t>Nombre d'actions à acheter</t>
  </si>
  <si>
    <t>Montant disponible</t>
  </si>
  <si>
    <t>Taxe achat</t>
  </si>
  <si>
    <t>Hermes</t>
  </si>
  <si>
    <t>Royal Dutch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</si>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</sst>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0.0%"/>
    <numFmt numFmtId="166" formatCode="#,##0_ ;\-#,##0\ "/>
    <numFmt numFmtId="167" formatCode="0.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.4"/>
      <color theme="1"/>
      <name val="Arial"/>
      <family val="2"/>
    </font>
    <font>
      <b/>
      <sz val="10"/>
      <color theme="1"/>
      <name val="Arial"/>
      <family val="2"/>
    </font>
    <font>
      <b/>
      <sz val="13.2"/>
      <color rgb="FFFF0000"/>
      <name val="Arial"/>
      <family val="2"/>
    </font>
    <font>
      <b/>
      <u/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rgb="FFFFFF00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sz val="20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/>
    <xf numFmtId="164" fontId="0" fillId="0" borderId="0" xfId="1" applyNumberFormat="1" applyFont="1"/>
    <xf numFmtId="164" fontId="0" fillId="0" borderId="0" xfId="0" applyNumberFormat="1"/>
    <xf numFmtId="0" fontId="6" fillId="0" borderId="0" xfId="0" applyFont="1"/>
    <xf numFmtId="0" fontId="7" fillId="4" borderId="0" xfId="0" applyFont="1" applyFill="1"/>
    <xf numFmtId="0" fontId="7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/>
    <xf numFmtId="0" fontId="2" fillId="3" borderId="0" xfId="0" applyFont="1" applyFill="1" applyAlignment="1">
      <alignment horizontal="center"/>
    </xf>
    <xf numFmtId="0" fontId="7" fillId="4" borderId="0" xfId="0" applyFont="1" applyFill="1" applyProtection="1">
      <protection locked="0"/>
    </xf>
    <xf numFmtId="0" fontId="0" fillId="0" borderId="0" xfId="0" applyProtection="1">
      <protection locked="0"/>
    </xf>
    <xf numFmtId="44" fontId="10" fillId="5" borderId="0" xfId="1" applyFont="1" applyFill="1" applyProtection="1">
      <protection locked="0"/>
    </xf>
    <xf numFmtId="10" fontId="11" fillId="5" borderId="0" xfId="2" applyNumberFormat="1" applyFont="1" applyFill="1" applyProtection="1">
      <protection locked="0"/>
    </xf>
    <xf numFmtId="44" fontId="0" fillId="0" borderId="0" xfId="0" applyNumberFormat="1" applyProtection="1">
      <protection locked="0"/>
    </xf>
    <xf numFmtId="167" fontId="0" fillId="0" borderId="0" xfId="2" applyNumberFormat="1" applyFont="1" applyProtection="1">
      <protection locked="0"/>
    </xf>
    <xf numFmtId="44" fontId="10" fillId="5" borderId="0" xfId="1" applyFont="1" applyFill="1" applyAlignment="1" applyProtection="1">
      <alignment horizontal="center"/>
      <protection hidden="1"/>
    </xf>
    <xf numFmtId="164" fontId="6" fillId="0" borderId="0" xfId="1" applyNumberFormat="1" applyFont="1" applyProtection="1">
      <protection hidden="1"/>
    </xf>
    <xf numFmtId="10" fontId="8" fillId="5" borderId="0" xfId="2" applyNumberFormat="1" applyFont="1" applyFill="1" applyAlignment="1" applyProtection="1">
      <alignment horizontal="center"/>
      <protection locked="0"/>
    </xf>
    <xf numFmtId="9" fontId="8" fillId="5" borderId="0" xfId="2" applyFont="1" applyFill="1" applyAlignment="1" applyProtection="1">
      <alignment horizontal="center"/>
      <protection hidden="1"/>
    </xf>
    <xf numFmtId="9" fontId="9" fillId="5" borderId="0" xfId="2" applyFont="1" applyFill="1" applyAlignment="1" applyProtection="1">
      <alignment horizontal="center"/>
      <protection hidden="1"/>
    </xf>
    <xf numFmtId="0" fontId="8" fillId="5" borderId="0" xfId="0" applyFont="1" applyFill="1" applyAlignment="1" applyProtection="1">
      <alignment horizontal="left"/>
      <protection locked="0"/>
    </xf>
    <xf numFmtId="164" fontId="8" fillId="5" borderId="0" xfId="1" applyNumberFormat="1" applyFont="1" applyFill="1" applyAlignment="1" applyProtection="1">
      <alignment horizontal="center" vertical="top"/>
      <protection locked="0"/>
    </xf>
    <xf numFmtId="0" fontId="8" fillId="5" borderId="0" xfId="0" applyFont="1" applyFill="1" applyProtection="1">
      <protection locked="0"/>
    </xf>
    <xf numFmtId="164" fontId="8" fillId="5" borderId="0" xfId="1" applyNumberFormat="1" applyFont="1" applyFill="1" applyAlignment="1" applyProtection="1">
      <alignment horizontal="center"/>
      <protection locked="0"/>
    </xf>
    <xf numFmtId="0" fontId="9" fillId="5" borderId="0" xfId="0" applyFont="1" applyFill="1" applyProtection="1">
      <protection hidden="1"/>
    </xf>
    <xf numFmtId="164" fontId="9" fillId="5" borderId="0" xfId="1" applyNumberFormat="1" applyFont="1" applyFill="1" applyAlignment="1" applyProtection="1">
      <alignment horizontal="center"/>
      <protection hidden="1"/>
    </xf>
    <xf numFmtId="10" fontId="9" fillId="5" borderId="0" xfId="0" applyNumberFormat="1" applyFont="1" applyFill="1" applyAlignment="1" applyProtection="1">
      <alignment horizontal="center"/>
      <protection hidden="1"/>
    </xf>
    <xf numFmtId="164" fontId="13" fillId="0" borderId="0" xfId="1" applyNumberFormat="1" applyFont="1" applyProtection="1">
      <protection hidden="1"/>
    </xf>
    <xf numFmtId="164" fontId="4" fillId="0" borderId="0" xfId="1" applyNumberFormat="1" applyFont="1" applyAlignment="1" applyProtection="1">
      <alignment horizontal="right"/>
      <protection locked="0"/>
    </xf>
    <xf numFmtId="10" fontId="4" fillId="0" borderId="0" xfId="0" applyNumberFormat="1" applyFont="1" applyAlignment="1" applyProtection="1">
      <alignment horizontal="right"/>
      <protection locked="0"/>
    </xf>
    <xf numFmtId="10" fontId="11" fillId="5" borderId="0" xfId="2" applyNumberFormat="1" applyFont="1" applyFill="1" applyProtection="1"/>
    <xf numFmtId="44" fontId="10" fillId="5" borderId="0" xfId="1" applyFont="1" applyFill="1" applyProtection="1">
      <protection hidden="1"/>
    </xf>
    <xf numFmtId="166" fontId="12" fillId="5" borderId="0" xfId="1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12">
    <dxf>
      <fill>
        <patternFill patternType="none">
          <bgColor auto="1"/>
        </patternFill>
      </fill>
    </dxf>
    <dxf>
      <font>
        <color theme="0"/>
      </font>
      <fill>
        <patternFill>
          <bgColor rgb="FF0070C0"/>
        </patternFill>
      </fill>
    </dxf>
    <dxf>
      <fill>
        <patternFill patternType="none">
          <bgColor auto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/>
      </font>
      <fill>
        <patternFill>
          <bgColor theme="4"/>
        </patternFill>
      </fill>
    </dxf>
    <dxf>
      <font>
        <color rgb="FF0070C0"/>
      </font>
      <fill>
        <patternFill>
          <bgColor rgb="FF0070C0"/>
        </patternFill>
      </fill>
    </dxf>
    <dxf>
      <font>
        <color theme="4"/>
      </font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51"/>
  <sheetViews>
    <sheetView showGridLines="0" showRowColHeaders="0" workbookViewId="0">
      <selection activeCell="D6" sqref="D6"/>
    </sheetView>
  </sheetViews>
  <sheetFormatPr baseColWidth="10" defaultRowHeight="15" x14ac:dyDescent="0.25"/>
  <cols>
    <col min="1" max="1" width="35.140625" customWidth="1"/>
    <col min="2" max="2" width="17.7109375" bestFit="1" customWidth="1"/>
    <col min="3" max="3" width="19.5703125" bestFit="1" customWidth="1"/>
    <col min="4" max="4" width="37.85546875" bestFit="1" customWidth="1"/>
  </cols>
  <sheetData>
    <row r="1" spans="1:4" ht="20.25" x14ac:dyDescent="0.3">
      <c r="A1" s="34" t="s">
        <v>3</v>
      </c>
      <c r="B1" s="34"/>
    </row>
    <row r="2" spans="1:4" ht="17.25" x14ac:dyDescent="0.25">
      <c r="A2" s="1" t="s">
        <v>2</v>
      </c>
      <c r="B2" s="29">
        <v>5000</v>
      </c>
    </row>
    <row r="3" spans="1:4" ht="17.25" x14ac:dyDescent="0.25">
      <c r="A3" s="1" t="s">
        <v>25</v>
      </c>
      <c r="B3" s="29">
        <v>1200</v>
      </c>
    </row>
    <row r="4" spans="1:4" ht="17.25" x14ac:dyDescent="0.25">
      <c r="A4" s="1" t="s">
        <v>0</v>
      </c>
      <c r="B4" s="30">
        <v>0.02</v>
      </c>
    </row>
    <row r="5" spans="1:4" ht="17.25" x14ac:dyDescent="0.25">
      <c r="A5" s="1" t="s">
        <v>1</v>
      </c>
      <c r="B5" s="30">
        <v>0.08</v>
      </c>
    </row>
    <row r="6" spans="1:4" ht="17.25" x14ac:dyDescent="0.25">
      <c r="A6" s="1" t="s">
        <v>58</v>
      </c>
      <c r="B6" s="30">
        <v>4.0000000000000001E-3</v>
      </c>
    </row>
    <row r="9" spans="1:4" ht="20.25" x14ac:dyDescent="0.3">
      <c r="A9" s="35" t="s">
        <v>59</v>
      </c>
      <c r="B9" s="35"/>
      <c r="C9" s="9" t="s">
        <v>60</v>
      </c>
      <c r="D9" s="9" t="s">
        <v>61</v>
      </c>
    </row>
    <row r="10" spans="1:4" ht="26.25" x14ac:dyDescent="0.4">
      <c r="A10" s="1" t="s">
        <v>4</v>
      </c>
      <c r="B10" s="28">
        <f>Calculs!AR2</f>
        <v>99.600000000000009</v>
      </c>
      <c r="C10" s="17">
        <f>$B$3</f>
        <v>1200</v>
      </c>
      <c r="D10" s="17">
        <f>C10+B10</f>
        <v>1299.5999999999999</v>
      </c>
    </row>
    <row r="11" spans="1:4" ht="26.25" x14ac:dyDescent="0.4">
      <c r="A11" s="1" t="s">
        <v>5</v>
      </c>
      <c r="B11" s="28">
        <f>Calculs!AR3</f>
        <v>133.44800000000001</v>
      </c>
      <c r="C11" s="17">
        <f t="shared" ref="C11:C50" si="0">$B$3</f>
        <v>1200</v>
      </c>
      <c r="D11" s="17">
        <f t="shared" ref="D11:D16" si="1">C11+B11</f>
        <v>1333.4480000000001</v>
      </c>
    </row>
    <row r="12" spans="1:4" ht="26.25" x14ac:dyDescent="0.4">
      <c r="A12" s="1" t="s">
        <v>6</v>
      </c>
      <c r="B12" s="28">
        <f>Calculs!AR4</f>
        <v>170.68384000000003</v>
      </c>
      <c r="C12" s="17">
        <f t="shared" si="0"/>
        <v>1200</v>
      </c>
      <c r="D12" s="17">
        <f t="shared" si="1"/>
        <v>1370.6838400000001</v>
      </c>
    </row>
    <row r="13" spans="1:4" ht="26.25" x14ac:dyDescent="0.4">
      <c r="A13" s="1" t="s">
        <v>7</v>
      </c>
      <c r="B13" s="28">
        <f>Calculs!AR5</f>
        <v>211.63854720000003</v>
      </c>
      <c r="C13" s="17">
        <f t="shared" si="0"/>
        <v>1200</v>
      </c>
      <c r="D13" s="17">
        <f t="shared" si="1"/>
        <v>1411.6385471999999</v>
      </c>
    </row>
    <row r="14" spans="1:4" ht="26.25" x14ac:dyDescent="0.4">
      <c r="A14" s="1" t="s">
        <v>8</v>
      </c>
      <c r="B14" s="28">
        <f>Calculs!AR6</f>
        <v>256.66963097600006</v>
      </c>
      <c r="C14" s="17">
        <f t="shared" si="0"/>
        <v>1200</v>
      </c>
      <c r="D14" s="17">
        <f t="shared" si="1"/>
        <v>1456.669630976</v>
      </c>
    </row>
    <row r="15" spans="1:4" ht="26.25" x14ac:dyDescent="0.4">
      <c r="A15" s="1" t="s">
        <v>9</v>
      </c>
      <c r="B15" s="28">
        <f>Calculs!AR7</f>
        <v>306.2032014540801</v>
      </c>
      <c r="C15" s="17">
        <f t="shared" si="0"/>
        <v>1200</v>
      </c>
      <c r="D15" s="17">
        <f t="shared" si="1"/>
        <v>1506.20320145408</v>
      </c>
    </row>
    <row r="16" spans="1:4" ht="26.25" x14ac:dyDescent="0.4">
      <c r="A16" s="1" t="s">
        <v>10</v>
      </c>
      <c r="B16" s="28">
        <f>Calculs!AR8</f>
        <v>360.69945757040654</v>
      </c>
      <c r="C16" s="17">
        <f t="shared" si="0"/>
        <v>1200</v>
      </c>
      <c r="D16" s="17">
        <f t="shared" si="1"/>
        <v>1560.6994575704066</v>
      </c>
    </row>
    <row r="17" spans="1:7" ht="26.25" x14ac:dyDescent="0.4">
      <c r="A17" s="1" t="s">
        <v>11</v>
      </c>
      <c r="B17" s="28">
        <f>Calculs!AR9</f>
        <v>420.63541417603909</v>
      </c>
      <c r="C17" s="17">
        <f t="shared" si="0"/>
        <v>1200</v>
      </c>
      <c r="D17" s="17">
        <f t="shared" ref="D17:D50" si="2">C17+B17</f>
        <v>1620.6354141760391</v>
      </c>
    </row>
    <row r="18" spans="1:7" ht="26.25" x14ac:dyDescent="0.4">
      <c r="A18" s="1" t="s">
        <v>12</v>
      </c>
      <c r="B18" s="28">
        <f>Calculs!AR10</f>
        <v>486.56624731012221</v>
      </c>
      <c r="C18" s="17">
        <f t="shared" si="0"/>
        <v>1200</v>
      </c>
      <c r="D18" s="17">
        <f t="shared" si="2"/>
        <v>1686.5662473101222</v>
      </c>
    </row>
    <row r="19" spans="1:7" ht="26.25" x14ac:dyDescent="0.4">
      <c r="A19" s="1" t="s">
        <v>13</v>
      </c>
      <c r="B19" s="28">
        <f>Calculs!AR11</f>
        <v>559.07154709493204</v>
      </c>
      <c r="C19" s="17">
        <f t="shared" si="0"/>
        <v>1200</v>
      </c>
      <c r="D19" s="17">
        <f t="shared" si="2"/>
        <v>1759.0715470949322</v>
      </c>
    </row>
    <row r="20" spans="1:7" ht="26.25" x14ac:dyDescent="0.4">
      <c r="A20" s="1" t="s">
        <v>14</v>
      </c>
      <c r="B20" s="28">
        <f>Calculs!AR12</f>
        <v>638.83727086252645</v>
      </c>
      <c r="C20" s="17">
        <f t="shared" si="0"/>
        <v>1200</v>
      </c>
      <c r="D20" s="17">
        <f t="shared" si="2"/>
        <v>1838.8372708625266</v>
      </c>
    </row>
    <row r="21" spans="1:7" ht="26.25" x14ac:dyDescent="0.4">
      <c r="A21" s="1" t="s">
        <v>15</v>
      </c>
      <c r="B21" s="28">
        <f>Calculs!AR13</f>
        <v>726.56425253152895</v>
      </c>
      <c r="C21" s="17">
        <f t="shared" si="0"/>
        <v>1200</v>
      </c>
      <c r="D21" s="17">
        <f t="shared" si="2"/>
        <v>1926.5642525315288</v>
      </c>
    </row>
    <row r="22" spans="1:7" ht="26.25" x14ac:dyDescent="0.4">
      <c r="A22" s="1" t="s">
        <v>16</v>
      </c>
      <c r="B22" s="28">
        <f>Calculs!AR14</f>
        <v>823.04939273405114</v>
      </c>
      <c r="C22" s="17">
        <f t="shared" si="0"/>
        <v>1200</v>
      </c>
      <c r="D22" s="17">
        <f t="shared" si="2"/>
        <v>2023.0493927340513</v>
      </c>
    </row>
    <row r="23" spans="1:7" ht="26.25" x14ac:dyDescent="0.4">
      <c r="A23" s="1" t="s">
        <v>17</v>
      </c>
      <c r="B23" s="28">
        <f>Calculs!AR15</f>
        <v>929.17334415277526</v>
      </c>
      <c r="C23" s="17">
        <f t="shared" si="0"/>
        <v>1200</v>
      </c>
      <c r="D23" s="17">
        <f t="shared" si="2"/>
        <v>2129.1733441527754</v>
      </c>
      <c r="G23" s="3"/>
    </row>
    <row r="24" spans="1:7" ht="26.25" x14ac:dyDescent="0.4">
      <c r="A24" s="1" t="s">
        <v>18</v>
      </c>
      <c r="B24" s="28">
        <f>Calculs!AR16</f>
        <v>1045.9072116849975</v>
      </c>
      <c r="C24" s="17">
        <f t="shared" si="0"/>
        <v>1200</v>
      </c>
      <c r="D24" s="17">
        <f t="shared" si="2"/>
        <v>2245.9072116849975</v>
      </c>
    </row>
    <row r="25" spans="1:7" ht="26.25" x14ac:dyDescent="0.4">
      <c r="A25" s="1" t="s">
        <v>19</v>
      </c>
      <c r="B25" s="28">
        <f>Calculs!AR17</f>
        <v>1174.299788619797</v>
      </c>
      <c r="C25" s="17">
        <f t="shared" si="0"/>
        <v>1200</v>
      </c>
      <c r="D25" s="17">
        <f t="shared" si="2"/>
        <v>2374.2997886197973</v>
      </c>
    </row>
    <row r="26" spans="1:7" ht="26.25" x14ac:dyDescent="0.4">
      <c r="A26" s="1" t="s">
        <v>20</v>
      </c>
      <c r="B26" s="28">
        <f>Calculs!AR18</f>
        <v>1315.5237717093812</v>
      </c>
      <c r="C26" s="17">
        <f t="shared" si="0"/>
        <v>1200</v>
      </c>
      <c r="D26" s="17">
        <f t="shared" si="2"/>
        <v>2515.5237717093814</v>
      </c>
    </row>
    <row r="27" spans="1:7" ht="26.25" x14ac:dyDescent="0.4">
      <c r="A27" s="1" t="s">
        <v>21</v>
      </c>
      <c r="B27" s="28">
        <f>Calculs!AR19</f>
        <v>1470.8656734461315</v>
      </c>
      <c r="C27" s="17">
        <f t="shared" si="0"/>
        <v>1200</v>
      </c>
      <c r="D27" s="17">
        <f t="shared" si="2"/>
        <v>2670.8656734461315</v>
      </c>
    </row>
    <row r="28" spans="1:7" ht="26.25" x14ac:dyDescent="0.4">
      <c r="A28" s="1" t="s">
        <v>22</v>
      </c>
      <c r="B28" s="28">
        <f>Calculs!AR20</f>
        <v>1641.7349273218224</v>
      </c>
      <c r="C28" s="17">
        <f t="shared" si="0"/>
        <v>1200</v>
      </c>
      <c r="D28" s="17">
        <f t="shared" si="2"/>
        <v>2841.7349273218224</v>
      </c>
      <c r="G28" s="3"/>
    </row>
    <row r="29" spans="1:7" ht="26.25" x14ac:dyDescent="0.4">
      <c r="A29" s="1" t="s">
        <v>23</v>
      </c>
      <c r="B29" s="28">
        <f>Calculs!AR21</f>
        <v>1829.6737215075675</v>
      </c>
      <c r="C29" s="17">
        <f t="shared" si="0"/>
        <v>1200</v>
      </c>
      <c r="D29" s="17">
        <f t="shared" si="2"/>
        <v>3029.6737215075673</v>
      </c>
    </row>
    <row r="30" spans="1:7" ht="26.25" x14ac:dyDescent="0.4">
      <c r="A30" s="1" t="s">
        <v>26</v>
      </c>
      <c r="B30" s="28">
        <f>Calculs!AR22</f>
        <v>2036.3876192281734</v>
      </c>
      <c r="C30" s="17">
        <f t="shared" si="0"/>
        <v>1200</v>
      </c>
      <c r="D30" s="17">
        <f t="shared" si="2"/>
        <v>3236.3876192281732</v>
      </c>
    </row>
    <row r="31" spans="1:7" ht="26.25" x14ac:dyDescent="0.4">
      <c r="A31" s="1" t="s">
        <v>27</v>
      </c>
      <c r="B31" s="28">
        <f>Calculs!AR23</f>
        <v>2263.7586287664276</v>
      </c>
      <c r="C31" s="17">
        <f t="shared" si="0"/>
        <v>1200</v>
      </c>
      <c r="D31" s="17">
        <f t="shared" si="2"/>
        <v>3463.7586287664276</v>
      </c>
    </row>
    <row r="32" spans="1:7" ht="26.25" x14ac:dyDescent="0.4">
      <c r="A32" s="1" t="s">
        <v>28</v>
      </c>
      <c r="B32" s="28">
        <f>Calculs!AR24</f>
        <v>2513.8393190677421</v>
      </c>
      <c r="C32" s="17">
        <f t="shared" si="0"/>
        <v>1200</v>
      </c>
      <c r="D32" s="17">
        <f t="shared" si="2"/>
        <v>3713.8393190677421</v>
      </c>
    </row>
    <row r="33" spans="1:9" ht="26.25" x14ac:dyDescent="0.4">
      <c r="A33" s="1" t="s">
        <v>29</v>
      </c>
      <c r="B33" s="28">
        <f>Calculs!AR25</f>
        <v>2788.9064645931617</v>
      </c>
      <c r="C33" s="17">
        <f t="shared" si="0"/>
        <v>1200</v>
      </c>
      <c r="D33" s="17">
        <f t="shared" si="2"/>
        <v>3988.9064645931617</v>
      </c>
    </row>
    <row r="34" spans="1:9" ht="26.25" x14ac:dyDescent="0.4">
      <c r="A34" s="1" t="s">
        <v>30</v>
      </c>
      <c r="B34" s="28">
        <f>Calculs!AR26</f>
        <v>3091.4589817606143</v>
      </c>
      <c r="C34" s="17">
        <f t="shared" si="0"/>
        <v>1200</v>
      </c>
      <c r="D34" s="17">
        <f t="shared" si="2"/>
        <v>4291.4589817606138</v>
      </c>
    </row>
    <row r="35" spans="1:9" ht="26.25" x14ac:dyDescent="0.4">
      <c r="A35" s="1" t="s">
        <v>31</v>
      </c>
      <c r="B35" s="28">
        <f>Calculs!AR27</f>
        <v>3424.2557003014635</v>
      </c>
      <c r="C35" s="17">
        <f t="shared" si="0"/>
        <v>1200</v>
      </c>
      <c r="D35" s="17">
        <f t="shared" si="2"/>
        <v>4624.2557003014635</v>
      </c>
    </row>
    <row r="36" spans="1:9" ht="26.25" x14ac:dyDescent="0.4">
      <c r="A36" s="1" t="s">
        <v>32</v>
      </c>
      <c r="B36" s="28">
        <f>Calculs!AR28</f>
        <v>3790.2961563255808</v>
      </c>
      <c r="C36" s="17">
        <f t="shared" si="0"/>
        <v>1200</v>
      </c>
      <c r="D36" s="17">
        <f t="shared" si="2"/>
        <v>4990.2961563255813</v>
      </c>
    </row>
    <row r="37" spans="1:9" ht="26.25" x14ac:dyDescent="0.4">
      <c r="A37" s="1" t="s">
        <v>33</v>
      </c>
      <c r="B37" s="28">
        <f>Calculs!AR29</f>
        <v>4192.9198488316297</v>
      </c>
      <c r="C37" s="17">
        <f t="shared" si="0"/>
        <v>1200</v>
      </c>
      <c r="D37" s="17">
        <f t="shared" si="2"/>
        <v>5392.9198488316297</v>
      </c>
    </row>
    <row r="38" spans="1:9" ht="26.25" x14ac:dyDescent="0.4">
      <c r="A38" s="1" t="s">
        <v>34</v>
      </c>
      <c r="B38" s="28">
        <f>Calculs!AR30</f>
        <v>4635.7734367381572</v>
      </c>
      <c r="C38" s="17">
        <f t="shared" si="0"/>
        <v>1200</v>
      </c>
      <c r="D38" s="17">
        <f t="shared" si="2"/>
        <v>5835.7734367381572</v>
      </c>
    </row>
    <row r="39" spans="1:9" ht="26.25" x14ac:dyDescent="0.4">
      <c r="A39" s="1" t="s">
        <v>35</v>
      </c>
      <c r="B39" s="28">
        <f>Calculs!AR31</f>
        <v>5122.8753116772114</v>
      </c>
      <c r="C39" s="17">
        <f t="shared" si="0"/>
        <v>1200</v>
      </c>
      <c r="D39" s="17">
        <f t="shared" si="2"/>
        <v>6322.8753116772114</v>
      </c>
      <c r="I39" s="8"/>
    </row>
    <row r="40" spans="1:9" ht="26.25" x14ac:dyDescent="0.4">
      <c r="A40" s="1" t="s">
        <v>36</v>
      </c>
      <c r="B40" s="28">
        <f>Calculs!AR32</f>
        <v>5658.6453366113892</v>
      </c>
      <c r="C40" s="17">
        <f t="shared" si="0"/>
        <v>1200</v>
      </c>
      <c r="D40" s="17">
        <f t="shared" si="2"/>
        <v>6858.6453366113892</v>
      </c>
    </row>
    <row r="41" spans="1:9" ht="26.25" x14ac:dyDescent="0.4">
      <c r="A41" s="1" t="s">
        <v>37</v>
      </c>
      <c r="B41" s="28">
        <f>Calculs!AR33</f>
        <v>6247.9569635402995</v>
      </c>
      <c r="C41" s="17">
        <f t="shared" si="0"/>
        <v>1200</v>
      </c>
      <c r="D41" s="17">
        <f t="shared" si="2"/>
        <v>7447.9569635402995</v>
      </c>
    </row>
    <row r="42" spans="1:9" ht="26.25" x14ac:dyDescent="0.4">
      <c r="A42" s="1" t="s">
        <v>38</v>
      </c>
      <c r="B42" s="28">
        <f>Calculs!AR34</f>
        <v>6896.1535206235239</v>
      </c>
      <c r="C42" s="17">
        <f t="shared" si="0"/>
        <v>1200</v>
      </c>
      <c r="D42" s="17">
        <f t="shared" si="2"/>
        <v>8096.1535206235239</v>
      </c>
    </row>
    <row r="43" spans="1:9" ht="26.25" x14ac:dyDescent="0.4">
      <c r="A43" s="1" t="s">
        <v>39</v>
      </c>
      <c r="B43" s="28">
        <f>Calculs!AR35</f>
        <v>7609.1058022734087</v>
      </c>
      <c r="C43" s="17">
        <f t="shared" si="0"/>
        <v>1200</v>
      </c>
      <c r="D43" s="17">
        <f t="shared" si="2"/>
        <v>8809.1058022734087</v>
      </c>
    </row>
    <row r="44" spans="1:9" ht="26.25" x14ac:dyDescent="0.4">
      <c r="A44" s="1" t="s">
        <v>40</v>
      </c>
      <c r="B44" s="28">
        <f>Calculs!AR36</f>
        <v>8393.2942664552811</v>
      </c>
      <c r="C44" s="17">
        <f t="shared" si="0"/>
        <v>1200</v>
      </c>
      <c r="D44" s="17">
        <f t="shared" si="2"/>
        <v>9593.2942664552811</v>
      </c>
    </row>
    <row r="45" spans="1:9" ht="26.25" x14ac:dyDescent="0.4">
      <c r="A45" s="1" t="s">
        <v>41</v>
      </c>
      <c r="B45" s="28">
        <f>Calculs!AR37</f>
        <v>9255.8378077717061</v>
      </c>
      <c r="C45" s="17">
        <f t="shared" si="0"/>
        <v>1200</v>
      </c>
      <c r="D45" s="17">
        <f t="shared" si="2"/>
        <v>10455.837807771706</v>
      </c>
    </row>
    <row r="46" spans="1:9" ht="26.25" x14ac:dyDescent="0.4">
      <c r="A46" s="1" t="s">
        <v>42</v>
      </c>
      <c r="B46" s="28">
        <f>Calculs!AR38</f>
        <v>10204.584832393442</v>
      </c>
      <c r="C46" s="17">
        <f t="shared" si="0"/>
        <v>1200</v>
      </c>
      <c r="D46" s="17">
        <f t="shared" si="2"/>
        <v>11404.584832393442</v>
      </c>
    </row>
    <row r="47" spans="1:9" ht="26.25" x14ac:dyDescent="0.4">
      <c r="A47" s="1" t="s">
        <v>43</v>
      </c>
      <c r="B47" s="28">
        <f>Calculs!AR39</f>
        <v>11248.111618984916</v>
      </c>
      <c r="C47" s="17">
        <f t="shared" si="0"/>
        <v>1200</v>
      </c>
      <c r="D47" s="17">
        <f t="shared" si="2"/>
        <v>12448.111618984916</v>
      </c>
    </row>
    <row r="48" spans="1:9" ht="26.25" x14ac:dyDescent="0.4">
      <c r="A48" s="1" t="s">
        <v>44</v>
      </c>
      <c r="B48" s="28">
        <f>Calculs!AR40</f>
        <v>12395.920548503713</v>
      </c>
      <c r="C48" s="17">
        <f t="shared" si="0"/>
        <v>1200</v>
      </c>
      <c r="D48" s="17">
        <f t="shared" si="2"/>
        <v>13595.920548503713</v>
      </c>
    </row>
    <row r="49" spans="1:9" ht="26.25" x14ac:dyDescent="0.4">
      <c r="A49" s="1" t="s">
        <v>45</v>
      </c>
      <c r="B49" s="28">
        <f>Calculs!AR41</f>
        <v>13658.414192384011</v>
      </c>
      <c r="C49" s="17">
        <f t="shared" si="0"/>
        <v>1200</v>
      </c>
      <c r="D49" s="17">
        <f t="shared" si="2"/>
        <v>14858.414192384011</v>
      </c>
    </row>
    <row r="50" spans="1:9" ht="26.25" x14ac:dyDescent="0.4">
      <c r="A50" s="1" t="s">
        <v>46</v>
      </c>
      <c r="B50" s="28">
        <f>Calculs!AR42</f>
        <v>15047.04732777473</v>
      </c>
      <c r="C50" s="17">
        <f t="shared" si="0"/>
        <v>1200</v>
      </c>
      <c r="D50" s="17">
        <f t="shared" si="2"/>
        <v>16247.04732777473</v>
      </c>
    </row>
    <row r="51" spans="1:9" x14ac:dyDescent="0.25">
      <c r="I51" s="8"/>
    </row>
  </sheetData>
  <sheetProtection sheet="1" objects="1" scenarios="1"/>
  <mergeCells count="2">
    <mergeCell ref="A1:B1"/>
    <mergeCell ref="A9:B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26"/>
  <sheetViews>
    <sheetView workbookViewId="0">
      <pane ySplit="1" topLeftCell="A2" activePane="bottomLeft" state="frozen"/>
      <selection pane="bottomLeft" activeCell="A6" sqref="A6"/>
    </sheetView>
  </sheetViews>
  <sheetFormatPr baseColWidth="10" defaultRowHeight="15" x14ac:dyDescent="0.25"/>
  <cols>
    <col min="1" max="1" width="32" customWidth="1"/>
    <col min="2" max="2" width="18.42578125" style="7" customWidth="1"/>
    <col min="3" max="3" width="10.42578125" bestFit="1" customWidth="1"/>
    <col min="4" max="4" width="18.140625" style="7" bestFit="1" customWidth="1"/>
    <col min="5" max="5" width="16.85546875" style="7" bestFit="1" customWidth="1"/>
    <col min="6" max="6" width="16.7109375" bestFit="1" customWidth="1"/>
  </cols>
  <sheetData>
    <row r="1" spans="1:9" s="4" customFormat="1" ht="23.25" x14ac:dyDescent="0.35">
      <c r="A1" s="6" t="s">
        <v>47</v>
      </c>
      <c r="B1" s="6" t="s">
        <v>48</v>
      </c>
      <c r="C1" s="5" t="s">
        <v>51</v>
      </c>
      <c r="D1" s="6" t="s">
        <v>49</v>
      </c>
      <c r="E1" s="6" t="s">
        <v>50</v>
      </c>
      <c r="F1" s="6" t="s">
        <v>66</v>
      </c>
    </row>
    <row r="2" spans="1:9" ht="18.75" x14ac:dyDescent="0.3">
      <c r="A2" s="21" t="s">
        <v>56</v>
      </c>
      <c r="B2" s="22">
        <f>10000/3</f>
        <v>3333.3333333333335</v>
      </c>
      <c r="C2" s="19">
        <f>B2/$B$26</f>
        <v>0.23949801216649902</v>
      </c>
      <c r="D2" s="18">
        <v>5.0900000000000001E-2</v>
      </c>
      <c r="E2" s="18">
        <v>0</v>
      </c>
      <c r="F2" s="18">
        <v>4.0000000000000001E-3</v>
      </c>
      <c r="I2" s="8"/>
    </row>
    <row r="3" spans="1:9" ht="18.75" x14ac:dyDescent="0.3">
      <c r="A3" s="23" t="s">
        <v>57</v>
      </c>
      <c r="B3" s="22">
        <f>10000/3</f>
        <v>3333.3333333333335</v>
      </c>
      <c r="C3" s="19">
        <f>B3/$B$26</f>
        <v>0.23949801216649902</v>
      </c>
      <c r="D3" s="18">
        <v>3.6400000000000002E-2</v>
      </c>
      <c r="E3" s="18">
        <v>0.03</v>
      </c>
      <c r="F3" s="18">
        <v>4.0000000000000001E-3</v>
      </c>
    </row>
    <row r="4" spans="1:9" ht="18.75" x14ac:dyDescent="0.3">
      <c r="A4" s="23" t="s">
        <v>67</v>
      </c>
      <c r="B4" s="22">
        <f>10000/3</f>
        <v>3333.3333333333335</v>
      </c>
      <c r="C4" s="19">
        <f>B4/$B$26</f>
        <v>0.23949801216649902</v>
      </c>
      <c r="D4" s="18">
        <v>8.3000000000000001E-3</v>
      </c>
      <c r="E4" s="18">
        <v>0.1</v>
      </c>
      <c r="F4" s="18">
        <v>4.0000000000000001E-3</v>
      </c>
    </row>
    <row r="5" spans="1:9" ht="18.75" x14ac:dyDescent="0.3">
      <c r="A5" s="23" t="s">
        <v>68</v>
      </c>
      <c r="B5" s="24">
        <v>3918</v>
      </c>
      <c r="C5" s="19">
        <f>B5/$B$26</f>
        <v>0.28150596350050294</v>
      </c>
      <c r="D5" s="18">
        <v>6.2E-2</v>
      </c>
      <c r="E5" s="18">
        <v>0</v>
      </c>
      <c r="F5" s="18">
        <v>1E-3</v>
      </c>
    </row>
    <row r="6" spans="1:9" ht="18.75" x14ac:dyDescent="0.3">
      <c r="A6" s="23"/>
      <c r="B6" s="24"/>
      <c r="C6" s="19">
        <f t="shared" ref="C6:C25" si="0">B6/$B$26</f>
        <v>0</v>
      </c>
      <c r="D6" s="18"/>
      <c r="E6" s="18"/>
      <c r="F6" s="18"/>
    </row>
    <row r="7" spans="1:9" ht="18.75" x14ac:dyDescent="0.3">
      <c r="A7" s="23"/>
      <c r="B7" s="24"/>
      <c r="C7" s="19">
        <f t="shared" si="0"/>
        <v>0</v>
      </c>
      <c r="D7" s="18"/>
      <c r="E7" s="18"/>
      <c r="F7" s="18"/>
    </row>
    <row r="8" spans="1:9" ht="18.75" x14ac:dyDescent="0.3">
      <c r="A8" s="23"/>
      <c r="B8" s="24"/>
      <c r="C8" s="19">
        <f t="shared" si="0"/>
        <v>0</v>
      </c>
      <c r="D8" s="18"/>
      <c r="E8" s="18"/>
      <c r="F8" s="18"/>
    </row>
    <row r="9" spans="1:9" ht="18.75" x14ac:dyDescent="0.3">
      <c r="A9" s="23"/>
      <c r="B9" s="24"/>
      <c r="C9" s="19">
        <f t="shared" si="0"/>
        <v>0</v>
      </c>
      <c r="D9" s="18"/>
      <c r="E9" s="18"/>
      <c r="F9" s="18"/>
    </row>
    <row r="10" spans="1:9" ht="18.75" x14ac:dyDescent="0.3">
      <c r="A10" s="23"/>
      <c r="B10" s="24"/>
      <c r="C10" s="19">
        <f t="shared" si="0"/>
        <v>0</v>
      </c>
      <c r="D10" s="18"/>
      <c r="E10" s="18"/>
      <c r="F10" s="18"/>
    </row>
    <row r="11" spans="1:9" ht="18.75" x14ac:dyDescent="0.3">
      <c r="A11" s="23"/>
      <c r="B11" s="24"/>
      <c r="C11" s="19">
        <f t="shared" si="0"/>
        <v>0</v>
      </c>
      <c r="D11" s="18"/>
      <c r="E11" s="18"/>
      <c r="F11" s="18"/>
    </row>
    <row r="12" spans="1:9" ht="18.75" x14ac:dyDescent="0.3">
      <c r="A12" s="23" t="s">
        <v>69</v>
      </c>
      <c r="B12" s="24"/>
      <c r="C12" s="19">
        <f t="shared" si="0"/>
        <v>0</v>
      </c>
      <c r="D12" s="18"/>
      <c r="E12" s="18"/>
      <c r="F12" s="18"/>
    </row>
    <row r="13" spans="1:9" ht="18.75" x14ac:dyDescent="0.3">
      <c r="A13" s="23"/>
      <c r="B13" s="24"/>
      <c r="C13" s="19">
        <f t="shared" si="0"/>
        <v>0</v>
      </c>
      <c r="D13" s="18"/>
      <c r="E13" s="18"/>
      <c r="F13" s="18"/>
    </row>
    <row r="14" spans="1:9" ht="18.75" x14ac:dyDescent="0.3">
      <c r="A14" s="23"/>
      <c r="B14" s="24"/>
      <c r="C14" s="19">
        <f t="shared" si="0"/>
        <v>0</v>
      </c>
      <c r="D14" s="18"/>
      <c r="E14" s="18"/>
      <c r="F14" s="18"/>
    </row>
    <row r="15" spans="1:9" ht="18.75" x14ac:dyDescent="0.3">
      <c r="A15" s="23"/>
      <c r="B15" s="24"/>
      <c r="C15" s="19">
        <f t="shared" si="0"/>
        <v>0</v>
      </c>
      <c r="D15" s="18"/>
      <c r="E15" s="18"/>
      <c r="F15" s="18"/>
    </row>
    <row r="16" spans="1:9" ht="18.75" x14ac:dyDescent="0.3">
      <c r="A16" s="23"/>
      <c r="B16" s="24"/>
      <c r="C16" s="19">
        <f t="shared" si="0"/>
        <v>0</v>
      </c>
      <c r="D16" s="18"/>
      <c r="E16" s="18"/>
      <c r="F16" s="18"/>
    </row>
    <row r="17" spans="1:6" ht="18.75" x14ac:dyDescent="0.3">
      <c r="A17" s="23"/>
      <c r="B17" s="22"/>
      <c r="C17" s="19">
        <f t="shared" si="0"/>
        <v>0</v>
      </c>
      <c r="D17" s="18"/>
      <c r="E17" s="18"/>
      <c r="F17" s="18"/>
    </row>
    <row r="18" spans="1:6" ht="18.75" x14ac:dyDescent="0.3">
      <c r="A18" s="23"/>
      <c r="B18" s="22"/>
      <c r="C18" s="19">
        <f t="shared" si="0"/>
        <v>0</v>
      </c>
      <c r="D18" s="18"/>
      <c r="E18" s="18"/>
      <c r="F18" s="18"/>
    </row>
    <row r="19" spans="1:6" ht="18.75" x14ac:dyDescent="0.3">
      <c r="A19" s="23"/>
      <c r="B19" s="22"/>
      <c r="C19" s="19">
        <f t="shared" si="0"/>
        <v>0</v>
      </c>
      <c r="D19" s="18"/>
      <c r="E19" s="18"/>
      <c r="F19" s="18"/>
    </row>
    <row r="20" spans="1:6" ht="18.75" x14ac:dyDescent="0.3">
      <c r="A20" s="23"/>
      <c r="B20" s="24"/>
      <c r="C20" s="19">
        <f t="shared" si="0"/>
        <v>0</v>
      </c>
      <c r="D20" s="18"/>
      <c r="E20" s="18"/>
      <c r="F20" s="18"/>
    </row>
    <row r="21" spans="1:6" ht="18.75" x14ac:dyDescent="0.3">
      <c r="A21" s="23"/>
      <c r="B21" s="24"/>
      <c r="C21" s="19">
        <f t="shared" si="0"/>
        <v>0</v>
      </c>
      <c r="D21" s="18"/>
      <c r="E21" s="18"/>
      <c r="F21" s="18"/>
    </row>
    <row r="22" spans="1:6" ht="18.75" x14ac:dyDescent="0.3">
      <c r="A22" s="23"/>
      <c r="B22" s="24"/>
      <c r="C22" s="19">
        <f t="shared" si="0"/>
        <v>0</v>
      </c>
      <c r="D22" s="18"/>
      <c r="E22" s="18"/>
      <c r="F22" s="18"/>
    </row>
    <row r="23" spans="1:6" ht="18.75" x14ac:dyDescent="0.3">
      <c r="A23" s="23"/>
      <c r="B23" s="24"/>
      <c r="C23" s="19">
        <f t="shared" si="0"/>
        <v>0</v>
      </c>
      <c r="D23" s="18"/>
      <c r="E23" s="18"/>
      <c r="F23" s="18"/>
    </row>
    <row r="24" spans="1:6" ht="18.75" x14ac:dyDescent="0.3">
      <c r="A24" s="23"/>
      <c r="B24" s="24"/>
      <c r="C24" s="19">
        <f t="shared" si="0"/>
        <v>0</v>
      </c>
      <c r="D24" s="18"/>
      <c r="E24" s="18"/>
      <c r="F24" s="18"/>
    </row>
    <row r="25" spans="1:6" ht="18.75" x14ac:dyDescent="0.3">
      <c r="A25" s="23"/>
      <c r="B25" s="24"/>
      <c r="C25" s="19">
        <f t="shared" si="0"/>
        <v>0</v>
      </c>
      <c r="D25" s="18"/>
      <c r="E25" s="18"/>
      <c r="F25" s="18"/>
    </row>
    <row r="26" spans="1:6" ht="26.25" x14ac:dyDescent="0.4">
      <c r="A26" s="25" t="s">
        <v>52</v>
      </c>
      <c r="B26" s="26">
        <f>SUM(B2:B25)</f>
        <v>13918</v>
      </c>
      <c r="C26" s="20">
        <f t="shared" ref="C26" si="1">B26/$B$26</f>
        <v>1</v>
      </c>
      <c r="D26" s="27">
        <f>D2*$C2+D3*$C3+D4*$C4+D5*$C5+$C6*D6+$C7*D7+$C8*D8+$C17*D17+$C18*D18+$C19*D19+$C20*D20+$C21*D21+$C22*D22+$C23*D23+D24*$C24+D25*$C25+D9*$C9+D10*$C10+D11*$C11+D12*$C12+D13*$C13+D14*$C14+D15*$C15+D16*$C16</f>
        <v>4.0349379700148486E-2</v>
      </c>
      <c r="E26" s="27">
        <f>E2*$C2+E3*$C3+E4*$C4+E5*$C5+$C6*E6+$C7*E7+$C8*E8+$C17*E17+$C18*E18+$C19*E19+$C20*E20+$C21*E21+$C22*E22+$C23*E23+E24*$C24+E25*$C25+E9*$C9+E10*$C10+E11*$C11+E12*$C12+E13*$C13+E14*$C14+E15*$C15+E16*$C16</f>
        <v>3.1134741581644872E-2</v>
      </c>
      <c r="F26" s="27">
        <f>F2*$C2+F3*$C3+F4*$C4+F5*$C5+$C6*F6+$C7*F7+$C8*F8+$C17*F17+$C18*F18+$C19*F19+$C20*F20+$C21*F21+$C22*F22+$C23*F23+F24*$C24+F25*$C25+F9*$C9+F10*$C10+F11*$C11+F12*$C12+F13*$C13+F14*$C14+F15*$C15+F16*$C16</f>
        <v>3.1554821094984913E-3</v>
      </c>
    </row>
  </sheetData>
  <sheetProtection sheet="1" objects="1" scenarios="1"/>
  <sortState ref="A2:E23">
    <sortCondition descending="1" ref="D2:D23"/>
  </sortState>
  <conditionalFormatting sqref="C6:C25">
    <cfRule type="cellIs" dxfId="11" priority="14" operator="equal">
      <formula>0</formula>
    </cfRule>
  </conditionalFormatting>
  <conditionalFormatting sqref="C6:C25">
    <cfRule type="cellIs" dxfId="10" priority="11" operator="equal">
      <formula>0</formula>
    </cfRule>
  </conditionalFormatting>
  <conditionalFormatting sqref="C2:C5">
    <cfRule type="cellIs" dxfId="9" priority="10" operator="equal">
      <formula>0</formula>
    </cfRule>
  </conditionalFormatting>
  <conditionalFormatting sqref="C2:C5">
    <cfRule type="cellIs" dxfId="8" priority="9" operator="equal">
      <formula>0</formula>
    </cfRule>
  </conditionalFormatting>
  <conditionalFormatting sqref="D2:F25">
    <cfRule type="cellIs" dxfId="7" priority="8" operator="equal">
      <formula>0</formula>
    </cfRule>
  </conditionalFormatting>
  <conditionalFormatting sqref="D2:F25">
    <cfRule type="cellIs" dxfId="6" priority="7" operator="equal">
      <formula>0</formula>
    </cfRule>
  </conditionalFormatting>
  <conditionalFormatting sqref="D6:F25">
    <cfRule type="cellIs" dxfId="5" priority="6" operator="equal">
      <formula>0</formula>
    </cfRule>
  </conditionalFormatting>
  <conditionalFormatting sqref="D6:F25">
    <cfRule type="cellIs" dxfId="4" priority="5" operator="equal">
      <formula>0</formula>
    </cfRule>
  </conditionalFormatting>
  <conditionalFormatting sqref="E2:E25">
    <cfRule type="cellIs" dxfId="3" priority="3" operator="equal">
      <formula>0</formula>
    </cfRule>
    <cfRule type="cellIs" dxfId="2" priority="4" operator="equal">
      <formula>0</formula>
    </cfRule>
  </conditionalFormatting>
  <conditionalFormatting sqref="F2:F25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"/>
  <sheetViews>
    <sheetView tabSelected="1" workbookViewId="0">
      <selection activeCell="A3" sqref="A3"/>
    </sheetView>
  </sheetViews>
  <sheetFormatPr baseColWidth="10" defaultRowHeight="15" x14ac:dyDescent="0.25"/>
  <cols>
    <col min="1" max="1" width="28.85546875" style="11" bestFit="1" customWidth="1"/>
    <col min="2" max="2" width="20.42578125" style="11" bestFit="1" customWidth="1"/>
    <col min="3" max="3" width="28.5703125" style="11" bestFit="1" customWidth="1"/>
    <col min="4" max="4" width="13.42578125" style="11" bestFit="1" customWidth="1"/>
    <col min="5" max="5" width="27.5703125" style="11" bestFit="1" customWidth="1"/>
    <col min="6" max="6" width="28.140625" style="11" bestFit="1" customWidth="1"/>
    <col min="7" max="7" width="41.5703125" style="11" bestFit="1" customWidth="1"/>
    <col min="8" max="16384" width="11.42578125" style="11"/>
  </cols>
  <sheetData>
    <row r="1" spans="1:7" ht="23.25" x14ac:dyDescent="0.35">
      <c r="A1" s="10" t="s">
        <v>65</v>
      </c>
      <c r="B1" s="10" t="s">
        <v>53</v>
      </c>
      <c r="C1" s="10" t="s">
        <v>62</v>
      </c>
      <c r="D1" s="10" t="s">
        <v>55</v>
      </c>
      <c r="E1" s="10" t="s">
        <v>63</v>
      </c>
      <c r="F1" s="10" t="s">
        <v>54</v>
      </c>
      <c r="G1" s="10" t="s">
        <v>64</v>
      </c>
    </row>
    <row r="2" spans="1:7" ht="36" x14ac:dyDescent="0.55000000000000004">
      <c r="A2" s="12">
        <v>1000</v>
      </c>
      <c r="B2" s="12">
        <v>100</v>
      </c>
      <c r="C2" s="16">
        <f>IF($A$2&gt;4400,$A$2*0.0009,IF($A$2&gt;2000,3.8,IF($A$2&gt;1000,2.9,IF($A$2&gt;500,1.9,0.99))))</f>
        <v>1.9</v>
      </c>
      <c r="D2" s="31">
        <f>C2/A2</f>
        <v>1.9E-3</v>
      </c>
      <c r="E2" s="13">
        <v>3.0000000000000001E-3</v>
      </c>
      <c r="F2" s="32">
        <f>A2-C2-A2*E2</f>
        <v>995.1</v>
      </c>
      <c r="G2" s="33">
        <f>ROUNDDOWN(F2/B2,0)</f>
        <v>9</v>
      </c>
    </row>
    <row r="3" spans="1:7" x14ac:dyDescent="0.25">
      <c r="C3" s="14"/>
      <c r="D3" s="15"/>
      <c r="E3" s="15"/>
    </row>
    <row r="4" spans="1:7" x14ac:dyDescent="0.25">
      <c r="C4" s="14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opLeftCell="A22" workbookViewId="0">
      <pane xSplit="1" topLeftCell="C1" activePane="topRight" state="frozen"/>
      <selection pane="topRight" activeCell="AP42" sqref="AP42"/>
    </sheetView>
  </sheetViews>
  <sheetFormatPr baseColWidth="10" defaultRowHeight="15" x14ac:dyDescent="0.25"/>
  <cols>
    <col min="2" max="2" width="11.85546875" style="2" customWidth="1"/>
    <col min="3" max="43" width="11.42578125" customWidth="1"/>
  </cols>
  <sheetData>
    <row r="1" spans="1:44" x14ac:dyDescent="0.25">
      <c r="C1">
        <f>($AR2+CalculRevenusDividendes!$B$3)*(CalculRevenusDividendes!$B$4)</f>
        <v>25.991999999999997</v>
      </c>
      <c r="D1">
        <v>261</v>
      </c>
    </row>
    <row r="2" spans="1:44" x14ac:dyDescent="0.25">
      <c r="A2" t="s">
        <v>4</v>
      </c>
      <c r="B2" s="2">
        <f>ROUNDDOWN((CalculRevenusDividendes!$B$2-(CalculRevenusDividendes!$B$2*CalculRevenusDividendes!$B$6)),0)*CalculRevenusDividendes!$B$4</f>
        <v>99.600000000000009</v>
      </c>
      <c r="AR2" s="3">
        <f>SUM(B2:AP2)</f>
        <v>99.600000000000009</v>
      </c>
    </row>
    <row r="3" spans="1:44" x14ac:dyDescent="0.25">
      <c r="A3" t="s">
        <v>24</v>
      </c>
      <c r="B3" s="2">
        <f>B2*(1+CalculRevenusDividendes!$B$5)</f>
        <v>107.56800000000001</v>
      </c>
      <c r="C3" s="2">
        <f>(ROUNDDOWN((($AR2+CalculRevenusDividendes!$B$3)-($AR2+CalculRevenusDividendes!$B$3)*CalculRevenusDividendes!$B$6),0))*CalculRevenusDividendes!$B$4</f>
        <v>25.88</v>
      </c>
      <c r="AR3" s="3">
        <f t="shared" ref="AR3:AR42" si="0">SUM(B3:AP3)</f>
        <v>133.44800000000001</v>
      </c>
    </row>
    <row r="4" spans="1:44" x14ac:dyDescent="0.25">
      <c r="A4" t="s">
        <v>6</v>
      </c>
      <c r="B4" s="2">
        <f>B3*(1+CalculRevenusDividendes!$B$5)</f>
        <v>116.17344000000001</v>
      </c>
      <c r="C4" s="2">
        <f>C3*(1+CalculRevenusDividendes!$B$5)</f>
        <v>27.950400000000002</v>
      </c>
      <c r="D4" s="2">
        <f>(ROUNDDOWN((($AR3+CalculRevenusDividendes!$B$3)-($AR3+CalculRevenusDividendes!$B$3)*CalculRevenusDividendes!$B$6),0))*CalculRevenusDividendes!$B$4</f>
        <v>26.560000000000002</v>
      </c>
      <c r="AR4" s="3">
        <f t="shared" si="0"/>
        <v>170.68384000000003</v>
      </c>
    </row>
    <row r="5" spans="1:44" x14ac:dyDescent="0.25">
      <c r="A5" t="s">
        <v>7</v>
      </c>
      <c r="B5" s="2">
        <f>B4*(1+CalculRevenusDividendes!$B$5)</f>
        <v>125.46731520000003</v>
      </c>
      <c r="C5" s="2">
        <f>C4*(1+CalculRevenusDividendes!$B$5)</f>
        <v>30.186432000000003</v>
      </c>
      <c r="D5" s="2">
        <f>D4*(1+CalculRevenusDividendes!$B$5)</f>
        <v>28.684800000000003</v>
      </c>
      <c r="E5" s="2">
        <f>(ROUNDDOWN((($AR4+CalculRevenusDividendes!$B$3)-($AR4+CalculRevenusDividendes!$B$3)*CalculRevenusDividendes!$B$6),0))*CalculRevenusDividendes!$B$4</f>
        <v>27.3</v>
      </c>
      <c r="AR5" s="3">
        <f t="shared" si="0"/>
        <v>211.63854720000003</v>
      </c>
    </row>
    <row r="6" spans="1:44" x14ac:dyDescent="0.25">
      <c r="A6" t="s">
        <v>8</v>
      </c>
      <c r="B6" s="2">
        <f>B5*(1+CalculRevenusDividendes!$B$5)</f>
        <v>135.50470041600005</v>
      </c>
      <c r="C6">
        <f>C5*(1+CalculRevenusDividendes!$B$5)</f>
        <v>32.601346560000003</v>
      </c>
      <c r="D6" s="2">
        <f>D5*(1+CalculRevenusDividendes!$B$5)</f>
        <v>30.979584000000006</v>
      </c>
      <c r="E6" s="2">
        <f>E5*(1+CalculRevenusDividendes!$B$5)</f>
        <v>29.484000000000002</v>
      </c>
      <c r="F6" s="2">
        <f>(ROUNDDOWN((($AR5+CalculRevenusDividendes!$B$3)-($AR5+CalculRevenusDividendes!$B$3)*CalculRevenusDividendes!$B$6),0))*CalculRevenusDividendes!$B$4</f>
        <v>28.1</v>
      </c>
      <c r="AR6" s="3">
        <f t="shared" si="0"/>
        <v>256.66963097600006</v>
      </c>
    </row>
    <row r="7" spans="1:44" x14ac:dyDescent="0.25">
      <c r="A7" t="s">
        <v>9</v>
      </c>
      <c r="B7" s="2">
        <f>B6*(1+CalculRevenusDividendes!$B$5)</f>
        <v>146.34507644928007</v>
      </c>
      <c r="C7">
        <f>C6*(1+CalculRevenusDividendes!$B$5)</f>
        <v>35.209454284800003</v>
      </c>
      <c r="D7" s="2">
        <f>D6*(1+CalculRevenusDividendes!$B$5)</f>
        <v>33.457950720000007</v>
      </c>
      <c r="E7" s="2">
        <f>E6*(1+CalculRevenusDividendes!$B$5)</f>
        <v>31.842720000000003</v>
      </c>
      <c r="F7" s="2">
        <f>F6*(1+CalculRevenusDividendes!$B$5)</f>
        <v>30.348000000000003</v>
      </c>
      <c r="G7" s="2">
        <f>(ROUNDDOWN((($AR6+CalculRevenusDividendes!$B$3)-($AR6+CalculRevenusDividendes!$B$3)*CalculRevenusDividendes!$B$6),0))*CalculRevenusDividendes!$B$4</f>
        <v>29</v>
      </c>
      <c r="AR7" s="3">
        <f t="shared" si="0"/>
        <v>306.2032014540801</v>
      </c>
    </row>
    <row r="8" spans="1:44" x14ac:dyDescent="0.25">
      <c r="A8" t="s">
        <v>10</v>
      </c>
      <c r="B8" s="2">
        <f>B7*(1+CalculRevenusDividendes!$B$5)</f>
        <v>158.05268256522248</v>
      </c>
      <c r="C8">
        <f>C7*(1+CalculRevenusDividendes!$B$5)</f>
        <v>38.026210627584007</v>
      </c>
      <c r="D8" s="2">
        <f>D7*(1+CalculRevenusDividendes!$B$5)</f>
        <v>36.134586777600006</v>
      </c>
      <c r="E8" s="2">
        <f>E7*(1+CalculRevenusDividendes!$B$5)</f>
        <v>34.390137600000003</v>
      </c>
      <c r="F8" s="2">
        <f>F7*(1+CalculRevenusDividendes!$B$5)</f>
        <v>32.775840000000002</v>
      </c>
      <c r="G8" s="2">
        <f>G7*(1+CalculRevenusDividendes!$B$5)</f>
        <v>31.32</v>
      </c>
      <c r="H8" s="2">
        <f>(ROUNDDOWN((($AR7+CalculRevenusDividendes!$B$3)-($AR7+CalculRevenusDividendes!$B$3)*CalculRevenusDividendes!$B$6),0))*CalculRevenusDividendes!$B$4</f>
        <v>30</v>
      </c>
      <c r="AR8" s="3">
        <f t="shared" si="0"/>
        <v>360.69945757040654</v>
      </c>
    </row>
    <row r="9" spans="1:44" x14ac:dyDescent="0.25">
      <c r="A9" t="s">
        <v>11</v>
      </c>
      <c r="B9" s="2">
        <f>B8*(1+CalculRevenusDividendes!$B$5)</f>
        <v>170.69689717044028</v>
      </c>
      <c r="C9">
        <f>C8*(1+CalculRevenusDividendes!$B$5)</f>
        <v>41.068307477790732</v>
      </c>
      <c r="D9" s="2">
        <f>D8*(1+CalculRevenusDividendes!$B$5)</f>
        <v>39.02535371980801</v>
      </c>
      <c r="E9" s="2">
        <f>E8*(1+CalculRevenusDividendes!$B$5)</f>
        <v>37.141348608000008</v>
      </c>
      <c r="F9" s="2">
        <f>F8*(1+CalculRevenusDividendes!$B$5)</f>
        <v>35.397907200000006</v>
      </c>
      <c r="G9" s="2">
        <f>G8*(1+CalculRevenusDividendes!$B$5)</f>
        <v>33.825600000000001</v>
      </c>
      <c r="H9" s="2">
        <f>H8*(1+CalculRevenusDividendes!$B$5)</f>
        <v>32.400000000000006</v>
      </c>
      <c r="I9" s="2">
        <f>(ROUNDDOWN((($AR8+CalculRevenusDividendes!$B$3)-($AR8+CalculRevenusDividendes!$B$3)*CalculRevenusDividendes!$B$6),0))*CalculRevenusDividendes!$B$4</f>
        <v>31.080000000000002</v>
      </c>
      <c r="AR9" s="3">
        <f t="shared" si="0"/>
        <v>420.63541417603909</v>
      </c>
    </row>
    <row r="10" spans="1:44" x14ac:dyDescent="0.25">
      <c r="A10" t="s">
        <v>12</v>
      </c>
      <c r="B10" s="2">
        <f>B9*(1+CalculRevenusDividendes!$B$5)</f>
        <v>184.35264894407553</v>
      </c>
      <c r="C10">
        <f>C9*(1+CalculRevenusDividendes!$B$5)</f>
        <v>44.353772076013996</v>
      </c>
      <c r="D10" s="2">
        <f>D9*(1+CalculRevenusDividendes!$B$5)</f>
        <v>42.147382017392651</v>
      </c>
      <c r="E10" s="2">
        <f>E9*(1+CalculRevenusDividendes!$B$5)</f>
        <v>40.112656496640014</v>
      </c>
      <c r="F10" s="2">
        <f>F9*(1+CalculRevenusDividendes!$B$5)</f>
        <v>38.229739776000009</v>
      </c>
      <c r="G10" s="2">
        <f>G9*(1+CalculRevenusDividendes!$B$5)</f>
        <v>36.531648000000004</v>
      </c>
      <c r="H10" s="2">
        <f>H9*(1+CalculRevenusDividendes!$B$5)</f>
        <v>34.992000000000012</v>
      </c>
      <c r="I10" s="2">
        <f>I9*(1+CalculRevenusDividendes!$B$5)</f>
        <v>33.566400000000002</v>
      </c>
      <c r="J10" s="2">
        <f>(ROUNDDOWN((($AR9+CalculRevenusDividendes!$B$3)-($AR9+CalculRevenusDividendes!$B$3)*CalculRevenusDividendes!$B$6),0))*CalculRevenusDividendes!$B$4</f>
        <v>32.28</v>
      </c>
      <c r="AR10" s="3">
        <f t="shared" si="0"/>
        <v>486.56624731012221</v>
      </c>
    </row>
    <row r="11" spans="1:44" x14ac:dyDescent="0.25">
      <c r="A11" t="s">
        <v>13</v>
      </c>
      <c r="B11" s="2">
        <f>B10*(1+CalculRevenusDividendes!$B$5)</f>
        <v>199.10086085960157</v>
      </c>
      <c r="C11">
        <f>C10*(1+CalculRevenusDividendes!$B$5)</f>
        <v>47.90207384209512</v>
      </c>
      <c r="D11" s="2">
        <f>D10*(1+CalculRevenusDividendes!$B$5)</f>
        <v>45.519172578784065</v>
      </c>
      <c r="E11" s="2">
        <f>E10*(1+CalculRevenusDividendes!$B$5)</f>
        <v>43.321669016371217</v>
      </c>
      <c r="F11" s="2">
        <f>F10*(1+CalculRevenusDividendes!$B$5)</f>
        <v>41.288118958080013</v>
      </c>
      <c r="G11" s="2">
        <f>G10*(1+CalculRevenusDividendes!$B$5)</f>
        <v>39.454179840000009</v>
      </c>
      <c r="H11" s="2">
        <f>H10*(1+CalculRevenusDividendes!$B$5)</f>
        <v>37.791360000000012</v>
      </c>
      <c r="I11" s="2">
        <f>I10*(1+CalculRevenusDividendes!$B$5)</f>
        <v>36.251712000000005</v>
      </c>
      <c r="J11" s="2">
        <f>J10*(1+CalculRevenusDividendes!$B$5)</f>
        <v>34.862400000000001</v>
      </c>
      <c r="K11" s="2">
        <f>(ROUNDDOWN((($AR10+CalculRevenusDividendes!$B$3)-($AR10+CalculRevenusDividendes!$B$3)*CalculRevenusDividendes!$B$6),0))*CalculRevenusDividendes!$B$4</f>
        <v>33.58</v>
      </c>
      <c r="AR11" s="3">
        <f t="shared" si="0"/>
        <v>559.07154709493204</v>
      </c>
    </row>
    <row r="12" spans="1:44" x14ac:dyDescent="0.25">
      <c r="A12" t="s">
        <v>14</v>
      </c>
      <c r="B12" s="2">
        <f>B11*(1+CalculRevenusDividendes!$B$5)</f>
        <v>215.02892972836972</v>
      </c>
      <c r="C12">
        <f>C11*(1+CalculRevenusDividendes!$B$5)</f>
        <v>51.734239749462731</v>
      </c>
      <c r="D12" s="2">
        <f>D11*(1+CalculRevenusDividendes!$B$5)</f>
        <v>49.16070638508679</v>
      </c>
      <c r="E12" s="2">
        <f>E11*(1+CalculRevenusDividendes!$B$5)</f>
        <v>46.787402537680919</v>
      </c>
      <c r="F12" s="2">
        <f>F11*(1+CalculRevenusDividendes!$B$5)</f>
        <v>44.591168474726416</v>
      </c>
      <c r="G12" s="2">
        <f>G11*(1+CalculRevenusDividendes!$B$5)</f>
        <v>42.610514227200014</v>
      </c>
      <c r="H12" s="2">
        <f>H11*(1+CalculRevenusDividendes!$B$5)</f>
        <v>40.814668800000014</v>
      </c>
      <c r="I12" s="2">
        <f>I11*(1+CalculRevenusDividendes!$B$5)</f>
        <v>39.151848960000009</v>
      </c>
      <c r="J12" s="2">
        <f>J11*(1+CalculRevenusDividendes!$B$5)</f>
        <v>37.651392000000001</v>
      </c>
      <c r="K12" s="2">
        <f>K11*(1+CalculRevenusDividendes!$B$5)</f>
        <v>36.266399999999997</v>
      </c>
      <c r="L12" s="2">
        <f>(ROUNDDOWN((($AR11+CalculRevenusDividendes!$B$3)-($AR11+CalculRevenusDividendes!$B$3)*CalculRevenusDividendes!$B$6),0))*CalculRevenusDividendes!$B$4</f>
        <v>35.04</v>
      </c>
      <c r="AR12" s="3">
        <f t="shared" si="0"/>
        <v>638.83727086252645</v>
      </c>
    </row>
    <row r="13" spans="1:44" x14ac:dyDescent="0.25">
      <c r="A13" t="s">
        <v>15</v>
      </c>
      <c r="B13" s="2">
        <f>B12*(1+CalculRevenusDividendes!$B$5)</f>
        <v>232.23124410663931</v>
      </c>
      <c r="C13">
        <f>C12*(1+CalculRevenusDividendes!$B$5)</f>
        <v>55.872978929419752</v>
      </c>
      <c r="D13" s="2">
        <f>D12*(1+CalculRevenusDividendes!$B$5)</f>
        <v>53.09356289589374</v>
      </c>
      <c r="E13" s="2">
        <f>E12*(1+CalculRevenusDividendes!$B$5)</f>
        <v>50.530394740695392</v>
      </c>
      <c r="F13" s="2">
        <f>F12*(1+CalculRevenusDividendes!$B$5)</f>
        <v>48.158461952704535</v>
      </c>
      <c r="G13" s="2">
        <f>G12*(1+CalculRevenusDividendes!$B$5)</f>
        <v>46.019355365376015</v>
      </c>
      <c r="H13" s="2">
        <f>H12*(1+CalculRevenusDividendes!$B$5)</f>
        <v>44.079842304000017</v>
      </c>
      <c r="I13" s="2">
        <f>I12*(1+CalculRevenusDividendes!$B$5)</f>
        <v>42.283996876800011</v>
      </c>
      <c r="J13" s="2">
        <f>J12*(1+CalculRevenusDividendes!$B$5)</f>
        <v>40.663503360000007</v>
      </c>
      <c r="K13" s="2">
        <f>K12*(1+CalculRevenusDividendes!$B$5)</f>
        <v>39.167712000000002</v>
      </c>
      <c r="L13" s="2">
        <f>L12*(1+CalculRevenusDividendes!$B$5)</f>
        <v>37.843200000000003</v>
      </c>
      <c r="M13" s="2">
        <f>(ROUNDDOWN((($AR12+CalculRevenusDividendes!$B$3)-($AR12+CalculRevenusDividendes!$B$3)*CalculRevenusDividendes!$B$6),0))*CalculRevenusDividendes!$B$4</f>
        <v>36.619999999999997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3">
        <f t="shared" si="0"/>
        <v>726.56425253152895</v>
      </c>
    </row>
    <row r="14" spans="1:44" x14ac:dyDescent="0.25">
      <c r="A14" t="s">
        <v>16</v>
      </c>
      <c r="B14" s="2">
        <f>B13*(1+CalculRevenusDividendes!$B$5)</f>
        <v>250.80974363517046</v>
      </c>
      <c r="C14">
        <f>C13*(1+CalculRevenusDividendes!$B$5)</f>
        <v>60.342817243773332</v>
      </c>
      <c r="D14" s="2">
        <f>D13*(1+CalculRevenusDividendes!$B$5)</f>
        <v>57.341047927565242</v>
      </c>
      <c r="E14" s="2">
        <f>E13*(1+CalculRevenusDividendes!$B$5)</f>
        <v>54.572826319951027</v>
      </c>
      <c r="F14" s="2">
        <f>F13*(1+CalculRevenusDividendes!$B$5)</f>
        <v>52.011138908920898</v>
      </c>
      <c r="G14" s="2">
        <f>G13*(1+CalculRevenusDividendes!$B$5)</f>
        <v>49.700903794606099</v>
      </c>
      <c r="H14" s="2">
        <f>H13*(1+CalculRevenusDividendes!$B$5)</f>
        <v>47.60622968832002</v>
      </c>
      <c r="I14" s="2">
        <f>I13*(1+CalculRevenusDividendes!$B$5)</f>
        <v>45.666716626944016</v>
      </c>
      <c r="J14" s="2">
        <f>J13*(1+CalculRevenusDividendes!$B$5)</f>
        <v>43.916583628800012</v>
      </c>
      <c r="K14" s="2">
        <f>K13*(1+CalculRevenusDividendes!$B$5)</f>
        <v>42.301128960000007</v>
      </c>
      <c r="L14" s="2">
        <f>L13*(1+CalculRevenusDividendes!$B$5)</f>
        <v>40.870656000000004</v>
      </c>
      <c r="M14" s="2">
        <f>M13*(1+CalculRevenusDividendes!$B$5)</f>
        <v>39.549599999999998</v>
      </c>
      <c r="N14" s="2">
        <f>(ROUNDDOWN((($AR13+CalculRevenusDividendes!$B$3)-($AR13+CalculRevenusDividendes!$B$3)*CalculRevenusDividendes!$B$6),0))*CalculRevenusDividendes!$B$4</f>
        <v>38.36</v>
      </c>
      <c r="AR14" s="3">
        <f t="shared" si="0"/>
        <v>823.04939273405114</v>
      </c>
    </row>
    <row r="15" spans="1:44" x14ac:dyDescent="0.25">
      <c r="A15" t="s">
        <v>17</v>
      </c>
      <c r="B15" s="2">
        <f>B14*(1+CalculRevenusDividendes!$B$5)</f>
        <v>270.87452312598413</v>
      </c>
      <c r="C15">
        <f>C14*(1+CalculRevenusDividendes!$B$5)</f>
        <v>65.1702426232752</v>
      </c>
      <c r="D15" s="2">
        <f>D14*(1+CalculRevenusDividendes!$B$5)</f>
        <v>61.928331761770465</v>
      </c>
      <c r="E15" s="2">
        <f>E14*(1+CalculRevenusDividendes!$B$5)</f>
        <v>58.938652425547112</v>
      </c>
      <c r="F15" s="2">
        <f>F14*(1+CalculRevenusDividendes!$B$5)</f>
        <v>56.172030021634576</v>
      </c>
      <c r="G15" s="2">
        <f>G14*(1+CalculRevenusDividendes!$B$5)</f>
        <v>53.676976098174592</v>
      </c>
      <c r="H15" s="2">
        <f>H14*(1+CalculRevenusDividendes!$B$5)</f>
        <v>51.414728063385624</v>
      </c>
      <c r="I15" s="2">
        <f>I14*(1+CalculRevenusDividendes!$B$5)</f>
        <v>49.320053957099539</v>
      </c>
      <c r="J15" s="2">
        <f>J14*(1+CalculRevenusDividendes!$B$5)</f>
        <v>47.429910319104017</v>
      </c>
      <c r="K15" s="2">
        <f>K14*(1+CalculRevenusDividendes!$B$5)</f>
        <v>45.685219276800012</v>
      </c>
      <c r="L15" s="2">
        <f>L14*(1+CalculRevenusDividendes!$B$5)</f>
        <v>44.140308480000009</v>
      </c>
      <c r="M15" s="2">
        <f>M14*(1+CalculRevenusDividendes!$B$5)</f>
        <v>42.713568000000002</v>
      </c>
      <c r="N15" s="2">
        <f>N14*(1+CalculRevenusDividendes!$B$5)</f>
        <v>41.428800000000003</v>
      </c>
      <c r="O15" s="2">
        <f>(ROUNDDOWN((($AR14+CalculRevenusDividendes!$B$3)-($AR14+CalculRevenusDividendes!$B$3)*CalculRevenusDividendes!$B$6),0))*CalculRevenusDividendes!$B$4</f>
        <v>40.28</v>
      </c>
      <c r="AR15" s="3">
        <f t="shared" si="0"/>
        <v>929.17334415277526</v>
      </c>
    </row>
    <row r="16" spans="1:44" x14ac:dyDescent="0.25">
      <c r="A16" t="s">
        <v>18</v>
      </c>
      <c r="B16" s="2">
        <f>B15*(1+CalculRevenusDividendes!$B$5)</f>
        <v>292.54448497606285</v>
      </c>
      <c r="C16">
        <f>C15*(1+CalculRevenusDividendes!$B$5)</f>
        <v>70.38386203313722</v>
      </c>
      <c r="D16" s="2">
        <f>D15*(1+CalculRevenusDividendes!$B$5)</f>
        <v>66.882598302712111</v>
      </c>
      <c r="E16" s="2">
        <f>E15*(1+CalculRevenusDividendes!$B$5)</f>
        <v>63.653744619590881</v>
      </c>
      <c r="F16" s="2">
        <f>F15*(1+CalculRevenusDividendes!$B$5)</f>
        <v>60.665792423365346</v>
      </c>
      <c r="G16" s="2">
        <f>G15*(1+CalculRevenusDividendes!$B$5)</f>
        <v>57.971134186028564</v>
      </c>
      <c r="H16" s="2">
        <f>H15*(1+CalculRevenusDividendes!$B$5)</f>
        <v>55.52790630845648</v>
      </c>
      <c r="I16" s="2">
        <f>I15*(1+CalculRevenusDividendes!$B$5)</f>
        <v>53.265658273667505</v>
      </c>
      <c r="J16" s="2">
        <f>J15*(1+CalculRevenusDividendes!$B$5)</f>
        <v>51.224303144632344</v>
      </c>
      <c r="K16" s="2">
        <f>K15*(1+CalculRevenusDividendes!$B$5)</f>
        <v>49.340036818944014</v>
      </c>
      <c r="L16" s="2">
        <f>L15*(1+CalculRevenusDividendes!$B$5)</f>
        <v>47.67153315840001</v>
      </c>
      <c r="M16" s="2">
        <f>M15*(1+CalculRevenusDividendes!$B$5)</f>
        <v>46.130653440000003</v>
      </c>
      <c r="N16" s="2">
        <f>N15*(1+CalculRevenusDividendes!$B$5)</f>
        <v>44.743104000000002</v>
      </c>
      <c r="O16" s="2">
        <f>O15*(1+CalculRevenusDividendes!$B$5)</f>
        <v>43.502400000000002</v>
      </c>
      <c r="P16" s="2">
        <f>(ROUNDDOWN((($AR15+CalculRevenusDividendes!$B$3)-($AR15+CalculRevenusDividendes!$B$3)*CalculRevenusDividendes!$B$6),0))*CalculRevenusDividendes!$B$4</f>
        <v>42.4</v>
      </c>
      <c r="AR16" s="3">
        <f t="shared" si="0"/>
        <v>1045.9072116849975</v>
      </c>
    </row>
    <row r="17" spans="1:44" x14ac:dyDescent="0.25">
      <c r="A17" t="s">
        <v>19</v>
      </c>
      <c r="B17" s="2">
        <f>B16*(1+CalculRevenusDividendes!$B$5)</f>
        <v>315.94804377414789</v>
      </c>
      <c r="C17">
        <f>C16*(1+CalculRevenusDividendes!$B$5)</f>
        <v>76.014570995788205</v>
      </c>
      <c r="D17" s="2">
        <f>D16*(1+CalculRevenusDividendes!$B$5)</f>
        <v>72.233206166929079</v>
      </c>
      <c r="E17" s="2">
        <f>E16*(1+CalculRevenusDividendes!$B$5)</f>
        <v>68.746044189158155</v>
      </c>
      <c r="F17" s="2">
        <f>F16*(1+CalculRevenusDividendes!$B$5)</f>
        <v>65.519055817234573</v>
      </c>
      <c r="G17" s="2">
        <f>G16*(1+CalculRevenusDividendes!$B$5)</f>
        <v>62.608824920910855</v>
      </c>
      <c r="H17" s="2">
        <f>H16*(1+CalculRevenusDividendes!$B$5)</f>
        <v>59.970138813133005</v>
      </c>
      <c r="I17" s="2">
        <f>I16*(1+CalculRevenusDividendes!$B$5)</f>
        <v>57.526910935560906</v>
      </c>
      <c r="J17" s="2">
        <f>J16*(1+CalculRevenusDividendes!$B$5)</f>
        <v>55.322247396202933</v>
      </c>
      <c r="K17" s="2">
        <f>K16*(1+CalculRevenusDividendes!$B$5)</f>
        <v>53.287239764459542</v>
      </c>
      <c r="L17" s="2">
        <f>L16*(1+CalculRevenusDividendes!$B$5)</f>
        <v>51.485255811072015</v>
      </c>
      <c r="M17" s="2">
        <f>M16*(1+CalculRevenusDividendes!$B$5)</f>
        <v>49.821105715200005</v>
      </c>
      <c r="N17" s="2">
        <f>N16*(1+CalculRevenusDividendes!$B$5)</f>
        <v>48.322552320000007</v>
      </c>
      <c r="O17" s="2">
        <f>O16*(1+CalculRevenusDividendes!$B$5)</f>
        <v>46.982592000000004</v>
      </c>
      <c r="P17" s="2">
        <f>P16*(1+CalculRevenusDividendes!$B$5)</f>
        <v>45.792000000000002</v>
      </c>
      <c r="Q17" s="2">
        <f>(ROUNDDOWN((($AR16+CalculRevenusDividendes!$B$3)-($AR16+CalculRevenusDividendes!$B$3)*CalculRevenusDividendes!$B$6),0))*CalculRevenusDividendes!$B$4</f>
        <v>44.72</v>
      </c>
      <c r="AR17" s="3">
        <f t="shared" si="0"/>
        <v>1174.299788619797</v>
      </c>
    </row>
    <row r="18" spans="1:44" x14ac:dyDescent="0.25">
      <c r="A18" t="s">
        <v>20</v>
      </c>
      <c r="B18" s="2">
        <f>B17*(1+CalculRevenusDividendes!$B$5)</f>
        <v>341.22388727607972</v>
      </c>
      <c r="C18">
        <f>C17*(1+CalculRevenusDividendes!$B$5)</f>
        <v>82.095736675451263</v>
      </c>
      <c r="D18" s="2">
        <f>D17*(1+CalculRevenusDividendes!$B$5)</f>
        <v>78.011862660283413</v>
      </c>
      <c r="E18" s="2">
        <f>E17*(1+CalculRevenusDividendes!$B$5)</f>
        <v>74.245727724290816</v>
      </c>
      <c r="F18" s="2">
        <f>F17*(1+CalculRevenusDividendes!$B$5)</f>
        <v>70.760580282613347</v>
      </c>
      <c r="G18" s="2">
        <f>G17*(1+CalculRevenusDividendes!$B$5)</f>
        <v>67.617530914583725</v>
      </c>
      <c r="H18" s="2">
        <f>H17*(1+CalculRevenusDividendes!$B$5)</f>
        <v>64.767749918183654</v>
      </c>
      <c r="I18" s="2">
        <f>I17*(1+CalculRevenusDividendes!$B$5)</f>
        <v>62.129063810405782</v>
      </c>
      <c r="J18" s="2">
        <f>J17*(1+CalculRevenusDividendes!$B$5)</f>
        <v>59.748027187899169</v>
      </c>
      <c r="K18" s="2">
        <f>K17*(1+CalculRevenusDividendes!$B$5)</f>
        <v>57.550218945616308</v>
      </c>
      <c r="L18" s="2">
        <f>L17*(1+CalculRevenusDividendes!$B$5)</f>
        <v>55.60407627595778</v>
      </c>
      <c r="M18" s="2">
        <f>M17*(1+CalculRevenusDividendes!$B$5)</f>
        <v>53.806794172416012</v>
      </c>
      <c r="N18" s="2">
        <f>N17*(1+CalculRevenusDividendes!$B$5)</f>
        <v>52.188356505600012</v>
      </c>
      <c r="O18" s="2">
        <f>O17*(1+CalculRevenusDividendes!$B$5)</f>
        <v>50.74119936000001</v>
      </c>
      <c r="P18" s="2">
        <f>P17*(1+CalculRevenusDividendes!$B$5)</f>
        <v>49.455360000000006</v>
      </c>
      <c r="Q18" s="2">
        <f>Q17*(1+CalculRevenusDividendes!$B$5)</f>
        <v>48.297600000000003</v>
      </c>
      <c r="R18" s="2">
        <f>(ROUNDDOWN((($AR17+CalculRevenusDividendes!$B$3)-($AR17+CalculRevenusDividendes!$B$3)*CalculRevenusDividendes!$B$6),0))*CalculRevenusDividendes!$B$4</f>
        <v>47.28</v>
      </c>
      <c r="AR18" s="3">
        <f t="shared" si="0"/>
        <v>1315.5237717093812</v>
      </c>
    </row>
    <row r="19" spans="1:44" x14ac:dyDescent="0.25">
      <c r="A19" t="s">
        <v>21</v>
      </c>
      <c r="B19" s="2">
        <f>B18*(1+CalculRevenusDividendes!$B$5)</f>
        <v>368.52179825816614</v>
      </c>
      <c r="C19">
        <f>C18*(1+CalculRevenusDividendes!$B$5)</f>
        <v>88.663395609487367</v>
      </c>
      <c r="D19" s="2">
        <f>D18*(1+CalculRevenusDividendes!$B$5)</f>
        <v>84.252811673106095</v>
      </c>
      <c r="E19" s="2">
        <f>E18*(1+CalculRevenusDividendes!$B$5)</f>
        <v>80.185385942234092</v>
      </c>
      <c r="F19" s="2">
        <f>F18*(1+CalculRevenusDividendes!$B$5)</f>
        <v>76.421426705222416</v>
      </c>
      <c r="G19" s="2">
        <f>G18*(1+CalculRevenusDividendes!$B$5)</f>
        <v>73.026933387750432</v>
      </c>
      <c r="H19" s="2">
        <f>H18*(1+CalculRevenusDividendes!$B$5)</f>
        <v>69.94916991163835</v>
      </c>
      <c r="I19" s="2">
        <f>I18*(1+CalculRevenusDividendes!$B$5)</f>
        <v>67.099388915238251</v>
      </c>
      <c r="J19" s="2">
        <f>J18*(1+CalculRevenusDividendes!$B$5)</f>
        <v>64.527869362931099</v>
      </c>
      <c r="K19" s="2">
        <f>K18*(1+CalculRevenusDividendes!$B$5)</f>
        <v>62.154236461265619</v>
      </c>
      <c r="L19" s="2">
        <f>L18*(1+CalculRevenusDividendes!$B$5)</f>
        <v>60.052402378034408</v>
      </c>
      <c r="M19" s="2">
        <f>M18*(1+CalculRevenusDividendes!$B$5)</f>
        <v>58.111337706209298</v>
      </c>
      <c r="N19" s="2">
        <f>N18*(1+CalculRevenusDividendes!$B$5)</f>
        <v>56.36342502604802</v>
      </c>
      <c r="O19" s="2">
        <f>O18*(1+CalculRevenusDividendes!$B$5)</f>
        <v>54.800495308800016</v>
      </c>
      <c r="P19" s="2">
        <f>P18*(1+CalculRevenusDividendes!$B$5)</f>
        <v>53.411788800000011</v>
      </c>
      <c r="Q19" s="2">
        <f>Q18*(1+CalculRevenusDividendes!$B$5)</f>
        <v>52.161408000000009</v>
      </c>
      <c r="R19" s="2">
        <f>R18*(1+CalculRevenusDividendes!$B$5)</f>
        <v>51.062400000000004</v>
      </c>
      <c r="S19" s="2">
        <f>(ROUNDDOWN((($AR18+CalculRevenusDividendes!$B$3)-($AR18+CalculRevenusDividendes!$B$3)*CalculRevenusDividendes!$B$6),0))*CalculRevenusDividendes!$B$4</f>
        <v>50.1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3">
        <f t="shared" si="0"/>
        <v>1470.8656734461315</v>
      </c>
    </row>
    <row r="20" spans="1:44" x14ac:dyDescent="0.25">
      <c r="A20" t="s">
        <v>22</v>
      </c>
      <c r="B20" s="2">
        <f>B19*(1+CalculRevenusDividendes!$B$5)</f>
        <v>398.00354211881944</v>
      </c>
      <c r="C20">
        <f>C19*(1+CalculRevenusDividendes!$B$5)</f>
        <v>95.75646725824636</v>
      </c>
      <c r="D20" s="2">
        <f>D19*(1+CalculRevenusDividendes!$B$5)</f>
        <v>90.99303660695459</v>
      </c>
      <c r="E20" s="2">
        <f>E19*(1+CalculRevenusDividendes!$B$5)</f>
        <v>86.600216817612818</v>
      </c>
      <c r="F20" s="2">
        <f>F19*(1+CalculRevenusDividendes!$B$5)</f>
        <v>82.535140841640214</v>
      </c>
      <c r="G20" s="2">
        <f>G19*(1+CalculRevenusDividendes!$B$5)</f>
        <v>78.869088058770473</v>
      </c>
      <c r="H20" s="2">
        <f>H19*(1+CalculRevenusDividendes!$B$5)</f>
        <v>75.545103504569425</v>
      </c>
      <c r="I20" s="2">
        <f>I19*(1+CalculRevenusDividendes!$B$5)</f>
        <v>72.467340028457315</v>
      </c>
      <c r="J20" s="2">
        <f>J19*(1+CalculRevenusDividendes!$B$5)</f>
        <v>69.690098911965592</v>
      </c>
      <c r="K20" s="2">
        <f>K19*(1+CalculRevenusDividendes!$B$5)</f>
        <v>67.126575378166876</v>
      </c>
      <c r="L20" s="2">
        <f>L19*(1+CalculRevenusDividendes!$B$5)</f>
        <v>64.85659456827716</v>
      </c>
      <c r="M20" s="2">
        <f>M19*(1+CalculRevenusDividendes!$B$5)</f>
        <v>62.760244722706048</v>
      </c>
      <c r="N20" s="2">
        <f>N19*(1+CalculRevenusDividendes!$B$5)</f>
        <v>60.872499028131863</v>
      </c>
      <c r="O20" s="2">
        <f>O19*(1+CalculRevenusDividendes!$B$5)</f>
        <v>59.184534933504018</v>
      </c>
      <c r="P20" s="2">
        <f>P19*(1+CalculRevenusDividendes!$B$5)</f>
        <v>57.684731904000017</v>
      </c>
      <c r="Q20" s="2">
        <f>Q19*(1+CalculRevenusDividendes!$B$5)</f>
        <v>56.334320640000016</v>
      </c>
      <c r="R20" s="2">
        <f>R19*(1+CalculRevenusDividendes!$B$5)</f>
        <v>55.147392000000011</v>
      </c>
      <c r="S20" s="2">
        <f>S19*(1+CalculRevenusDividendes!$B$5)</f>
        <v>54.108000000000004</v>
      </c>
      <c r="T20" s="2">
        <f>(ROUNDDOWN((($AR19+CalculRevenusDividendes!$B$3)-($AR19+CalculRevenusDividendes!$B$3)*CalculRevenusDividendes!$B$6),0))*CalculRevenusDividendes!$B$4</f>
        <v>53.2</v>
      </c>
      <c r="AR20" s="3">
        <f t="shared" si="0"/>
        <v>1641.7349273218224</v>
      </c>
    </row>
    <row r="21" spans="1:44" x14ac:dyDescent="0.25">
      <c r="A21" t="s">
        <v>23</v>
      </c>
      <c r="B21" s="2">
        <f>B20*(1+CalculRevenusDividendes!$B$5)</f>
        <v>429.84382548832502</v>
      </c>
      <c r="C21">
        <f>C20*(1+CalculRevenusDividendes!$B$5)</f>
        <v>103.41698463890607</v>
      </c>
      <c r="D21" s="2">
        <f>D20*(1+CalculRevenusDividendes!$B$5)</f>
        <v>98.272479535510968</v>
      </c>
      <c r="E21" s="2">
        <f>E20*(1+CalculRevenusDividendes!$B$5)</f>
        <v>93.52823416302185</v>
      </c>
      <c r="F21" s="2">
        <f>F20*(1+CalculRevenusDividendes!$B$5)</f>
        <v>89.137952108971433</v>
      </c>
      <c r="G21" s="2">
        <f>G20*(1+CalculRevenusDividendes!$B$5)</f>
        <v>85.178615103472112</v>
      </c>
      <c r="H21" s="2">
        <f>H20*(1+CalculRevenusDividendes!$B$5)</f>
        <v>81.588711784934986</v>
      </c>
      <c r="I21" s="2">
        <f>I20*(1+CalculRevenusDividendes!$B$5)</f>
        <v>78.264727230733911</v>
      </c>
      <c r="J21" s="2">
        <f>J20*(1+CalculRevenusDividendes!$B$5)</f>
        <v>75.265306824922845</v>
      </c>
      <c r="K21" s="2">
        <f>K20*(1+CalculRevenusDividendes!$B$5)</f>
        <v>72.496701408420236</v>
      </c>
      <c r="L21" s="2">
        <f>L20*(1+CalculRevenusDividendes!$B$5)</f>
        <v>70.045122133739341</v>
      </c>
      <c r="M21" s="2">
        <f>M20*(1+CalculRevenusDividendes!$B$5)</f>
        <v>67.78106430052253</v>
      </c>
      <c r="N21" s="2">
        <f>N20*(1+CalculRevenusDividendes!$B$5)</f>
        <v>65.74229895038242</v>
      </c>
      <c r="O21" s="2">
        <f>O20*(1+CalculRevenusDividendes!$B$5)</f>
        <v>63.919297728184347</v>
      </c>
      <c r="P21" s="2">
        <f>P20*(1+CalculRevenusDividendes!$B$5)</f>
        <v>62.299510456320021</v>
      </c>
      <c r="Q21" s="2">
        <f>Q20*(1+CalculRevenusDividendes!$B$5)</f>
        <v>60.841066291200022</v>
      </c>
      <c r="R21" s="2">
        <f>R20*(1+CalculRevenusDividendes!$B$5)</f>
        <v>59.559183360000013</v>
      </c>
      <c r="S21" s="2">
        <f>S20*(1+CalculRevenusDividendes!$B$5)</f>
        <v>58.436640000000011</v>
      </c>
      <c r="T21" s="2">
        <f>T20*(1+CalculRevenusDividendes!$B$5)</f>
        <v>57.45600000000001</v>
      </c>
      <c r="U21" s="2">
        <f>(ROUNDDOWN((($AR20+CalculRevenusDividendes!$B$3)-($AR20+CalculRevenusDividendes!$B$3)*CalculRevenusDividendes!$B$6),0))*CalculRevenusDividendes!$B$4</f>
        <v>56.6</v>
      </c>
      <c r="AR21" s="3">
        <f t="shared" si="0"/>
        <v>1829.6737215075675</v>
      </c>
    </row>
    <row r="22" spans="1:44" x14ac:dyDescent="0.25">
      <c r="A22" t="s">
        <v>26</v>
      </c>
      <c r="B22" s="2">
        <f>B21*(1+CalculRevenusDividendes!$B$5)</f>
        <v>464.23133152739103</v>
      </c>
      <c r="C22">
        <f>C21*(1+CalculRevenusDividendes!$B$5)</f>
        <v>111.69034341001857</v>
      </c>
      <c r="D22" s="2">
        <f>D21*(1+CalculRevenusDividendes!$B$5)</f>
        <v>106.13427789835185</v>
      </c>
      <c r="E22" s="2">
        <f>E21*(1+CalculRevenusDividendes!$B$5)</f>
        <v>101.01049289606361</v>
      </c>
      <c r="F22" s="2">
        <f>F21*(1+CalculRevenusDividendes!$B$5)</f>
        <v>96.268988277689161</v>
      </c>
      <c r="G22" s="2">
        <f>G21*(1+CalculRevenusDividendes!$B$5)</f>
        <v>91.992904311749882</v>
      </c>
      <c r="H22" s="2">
        <f>H21*(1+CalculRevenusDividendes!$B$5)</f>
        <v>88.115808727729785</v>
      </c>
      <c r="I22" s="2">
        <f>I21*(1+CalculRevenusDividendes!$B$5)</f>
        <v>84.525905409192632</v>
      </c>
      <c r="J22" s="2">
        <f>J21*(1+CalculRevenusDividendes!$B$5)</f>
        <v>81.286531370916677</v>
      </c>
      <c r="K22" s="2">
        <f>K21*(1+CalculRevenusDividendes!$B$5)</f>
        <v>78.296437521093864</v>
      </c>
      <c r="L22" s="2">
        <f>L21*(1+CalculRevenusDividendes!$B$5)</f>
        <v>75.648731904438492</v>
      </c>
      <c r="M22" s="2">
        <f>M21*(1+CalculRevenusDividendes!$B$5)</f>
        <v>73.203549444564331</v>
      </c>
      <c r="N22" s="2">
        <f>N21*(1+CalculRevenusDividendes!$B$5)</f>
        <v>71.00168286641302</v>
      </c>
      <c r="O22" s="2">
        <f>O21*(1+CalculRevenusDividendes!$B$5)</f>
        <v>69.032841546439101</v>
      </c>
      <c r="P22" s="2">
        <f>P21*(1+CalculRevenusDividendes!$B$5)</f>
        <v>67.283471292825624</v>
      </c>
      <c r="Q22" s="2">
        <f>Q21*(1+CalculRevenusDividendes!$B$5)</f>
        <v>65.708351594496023</v>
      </c>
      <c r="R22" s="2">
        <f>R21*(1+CalculRevenusDividendes!$B$5)</f>
        <v>64.323918028800023</v>
      </c>
      <c r="S22" s="2">
        <f>S21*(1+CalculRevenusDividendes!$B$5)</f>
        <v>63.111571200000014</v>
      </c>
      <c r="T22" s="2">
        <f>T21*(1+CalculRevenusDividendes!$B$5)</f>
        <v>62.052480000000017</v>
      </c>
      <c r="U22" s="2">
        <f>U21*(1+CalculRevenusDividendes!$B$5)</f>
        <v>61.128000000000007</v>
      </c>
      <c r="V22" s="2">
        <f>(ROUNDDOWN((($AR21+CalculRevenusDividendes!$B$3)-($AR21+CalculRevenusDividendes!$B$3)*CalculRevenusDividendes!$B$6),0))*CalculRevenusDividendes!$B$4</f>
        <v>60.34</v>
      </c>
      <c r="AR22" s="3">
        <f t="shared" si="0"/>
        <v>2036.3876192281734</v>
      </c>
    </row>
    <row r="23" spans="1:44" x14ac:dyDescent="0.25">
      <c r="A23" t="s">
        <v>27</v>
      </c>
      <c r="B23" s="2">
        <f>B22*(1+CalculRevenusDividendes!$B$5)</f>
        <v>501.36983804958237</v>
      </c>
      <c r="C23">
        <f>C22*(1+CalculRevenusDividendes!$B$5)</f>
        <v>120.62557088282007</v>
      </c>
      <c r="D23" s="2">
        <f>D22*(1+CalculRevenusDividendes!$B$5)</f>
        <v>114.62502013022001</v>
      </c>
      <c r="E23" s="2">
        <f>E22*(1+CalculRevenusDividendes!$B$5)</f>
        <v>109.0913323277487</v>
      </c>
      <c r="F23" s="2">
        <f>F22*(1+CalculRevenusDividendes!$B$5)</f>
        <v>103.9705073399043</v>
      </c>
      <c r="G23" s="2">
        <f>G22*(1+CalculRevenusDividendes!$B$5)</f>
        <v>99.352336656689886</v>
      </c>
      <c r="H23" s="2">
        <f>H22*(1+CalculRevenusDividendes!$B$5)</f>
        <v>95.165073425948179</v>
      </c>
      <c r="I23" s="2">
        <f>I22*(1+CalculRevenusDividendes!$B$5)</f>
        <v>91.287977841928054</v>
      </c>
      <c r="J23" s="2">
        <f>J22*(1+CalculRevenusDividendes!$B$5)</f>
        <v>87.789453880590017</v>
      </c>
      <c r="K23" s="2">
        <f>K22*(1+CalculRevenusDividendes!$B$5)</f>
        <v>84.56015252278138</v>
      </c>
      <c r="L23" s="2">
        <f>L22*(1+CalculRevenusDividendes!$B$5)</f>
        <v>81.700630456793576</v>
      </c>
      <c r="M23" s="2">
        <f>M22*(1+CalculRevenusDividendes!$B$5)</f>
        <v>79.059833400129477</v>
      </c>
      <c r="N23" s="2">
        <f>N22*(1+CalculRevenusDividendes!$B$5)</f>
        <v>76.681817495726065</v>
      </c>
      <c r="O23" s="2">
        <f>O22*(1+CalculRevenusDividendes!$B$5)</f>
        <v>74.555468870154229</v>
      </c>
      <c r="P23" s="2">
        <f>P22*(1+CalculRevenusDividendes!$B$5)</f>
        <v>72.666148996251678</v>
      </c>
      <c r="Q23" s="2">
        <f>Q22*(1+CalculRevenusDividendes!$B$5)</f>
        <v>70.965019722055715</v>
      </c>
      <c r="R23" s="2">
        <f>R22*(1+CalculRevenusDividendes!$B$5)</f>
        <v>69.46983147110403</v>
      </c>
      <c r="S23" s="2">
        <f>S22*(1+CalculRevenusDividendes!$B$5)</f>
        <v>68.160496896000026</v>
      </c>
      <c r="T23" s="2">
        <f>T22*(1+CalculRevenusDividendes!$B$5)</f>
        <v>67.016678400000018</v>
      </c>
      <c r="U23" s="2">
        <f>U22*(1+CalculRevenusDividendes!$B$5)</f>
        <v>66.018240000000006</v>
      </c>
      <c r="V23" s="2">
        <f>V22*(1+CalculRevenusDividendes!$B$5)</f>
        <v>65.167200000000008</v>
      </c>
      <c r="W23" s="2">
        <f>(ROUNDDOWN((($AR22+CalculRevenusDividendes!$B$3)-($AR22+CalculRevenusDividendes!$B$3)*CalculRevenusDividendes!$B$6),0))*CalculRevenusDividendes!$B$4</f>
        <v>64.460000000000008</v>
      </c>
      <c r="AR23" s="3">
        <f t="shared" si="0"/>
        <v>2263.7586287664276</v>
      </c>
    </row>
    <row r="24" spans="1:44" x14ac:dyDescent="0.25">
      <c r="A24" t="s">
        <v>28</v>
      </c>
      <c r="B24" s="2">
        <f>B23*(1+CalculRevenusDividendes!$B$5)</f>
        <v>541.47942509354903</v>
      </c>
      <c r="C24">
        <f>C23*(1+CalculRevenusDividendes!$B$5)</f>
        <v>130.27561655344567</v>
      </c>
      <c r="D24" s="2">
        <f>D23*(1+CalculRevenusDividendes!$B$5)</f>
        <v>123.79502174063762</v>
      </c>
      <c r="E24" s="2">
        <f>E23*(1+CalculRevenusDividendes!$B$5)</f>
        <v>117.81863891396861</v>
      </c>
      <c r="F24" s="2">
        <f>F23*(1+CalculRevenusDividendes!$B$5)</f>
        <v>112.28814792709666</v>
      </c>
      <c r="G24" s="2">
        <f>G23*(1+CalculRevenusDividendes!$B$5)</f>
        <v>107.30052358922508</v>
      </c>
      <c r="H24" s="2">
        <f>H23*(1+CalculRevenusDividendes!$B$5)</f>
        <v>102.77827930002404</v>
      </c>
      <c r="I24" s="2">
        <f>I23*(1+CalculRevenusDividendes!$B$5)</f>
        <v>98.591016069282304</v>
      </c>
      <c r="J24" s="2">
        <f>J23*(1+CalculRevenusDividendes!$B$5)</f>
        <v>94.812610191037223</v>
      </c>
      <c r="K24" s="2">
        <f>K23*(1+CalculRevenusDividendes!$B$5)</f>
        <v>91.324964724603902</v>
      </c>
      <c r="L24" s="2">
        <f>L23*(1+CalculRevenusDividendes!$B$5)</f>
        <v>88.236680893337066</v>
      </c>
      <c r="M24" s="2">
        <f>M23*(1+CalculRevenusDividendes!$B$5)</f>
        <v>85.384620072139839</v>
      </c>
      <c r="N24" s="2">
        <f>N23*(1+CalculRevenusDividendes!$B$5)</f>
        <v>82.81636289538416</v>
      </c>
      <c r="O24" s="2">
        <f>O23*(1+CalculRevenusDividendes!$B$5)</f>
        <v>80.519906379766567</v>
      </c>
      <c r="P24" s="2">
        <f>P23*(1+CalculRevenusDividendes!$B$5)</f>
        <v>78.479440915951812</v>
      </c>
      <c r="Q24" s="2">
        <f>Q23*(1+CalculRevenusDividendes!$B$5)</f>
        <v>76.642221299820179</v>
      </c>
      <c r="R24" s="2">
        <f>R23*(1+CalculRevenusDividendes!$B$5)</f>
        <v>75.027417988792351</v>
      </c>
      <c r="S24" s="2">
        <f>S23*(1+CalculRevenusDividendes!$B$5)</f>
        <v>73.613336647680029</v>
      </c>
      <c r="T24" s="2">
        <f>T23*(1+CalculRevenusDividendes!$B$5)</f>
        <v>72.378012672000025</v>
      </c>
      <c r="U24" s="2">
        <f>U23*(1+CalculRevenusDividendes!$B$5)</f>
        <v>71.299699200000006</v>
      </c>
      <c r="V24" s="2">
        <f>V23*(1+CalculRevenusDividendes!$B$5)</f>
        <v>70.380576000000019</v>
      </c>
      <c r="W24" s="2">
        <f>W23*(1+CalculRevenusDividendes!$B$5)</f>
        <v>69.616800000000012</v>
      </c>
      <c r="X24" s="2">
        <f>(ROUNDDOWN((($AR23+CalculRevenusDividendes!$B$3)-($AR23+CalculRevenusDividendes!$B$3)*CalculRevenusDividendes!$B$6),0))*CalculRevenusDividendes!$B$4</f>
        <v>68.98</v>
      </c>
      <c r="AR24" s="3">
        <f t="shared" si="0"/>
        <v>2513.8393190677421</v>
      </c>
    </row>
    <row r="25" spans="1:44" x14ac:dyDescent="0.25">
      <c r="A25" t="s">
        <v>29</v>
      </c>
      <c r="B25" s="2">
        <f>B24*(1+CalculRevenusDividendes!$B$5)</f>
        <v>584.79777910103303</v>
      </c>
      <c r="C25">
        <f>C24*(1+CalculRevenusDividendes!$B$5)</f>
        <v>140.69766587772133</v>
      </c>
      <c r="D25" s="2">
        <f>D24*(1+CalculRevenusDividendes!$B$5)</f>
        <v>133.69862347988865</v>
      </c>
      <c r="E25" s="2">
        <f>E24*(1+CalculRevenusDividendes!$B$5)</f>
        <v>127.24413002708611</v>
      </c>
      <c r="F25" s="2">
        <f>F24*(1+CalculRevenusDividendes!$B$5)</f>
        <v>121.2711997612644</v>
      </c>
      <c r="G25" s="2">
        <f>G24*(1+CalculRevenusDividendes!$B$5)</f>
        <v>115.88456547636309</v>
      </c>
      <c r="H25" s="2">
        <f>H24*(1+CalculRevenusDividendes!$B$5)</f>
        <v>111.00054164402597</v>
      </c>
      <c r="I25" s="2">
        <f>I24*(1+CalculRevenusDividendes!$B$5)</f>
        <v>106.47829735482489</v>
      </c>
      <c r="J25" s="2">
        <f>J24*(1+CalculRevenusDividendes!$B$5)</f>
        <v>102.39761900632021</v>
      </c>
      <c r="K25" s="2">
        <f>K24*(1+CalculRevenusDividendes!$B$5)</f>
        <v>98.630961902572224</v>
      </c>
      <c r="L25" s="2">
        <f>L24*(1+CalculRevenusDividendes!$B$5)</f>
        <v>95.295615364804036</v>
      </c>
      <c r="M25" s="2">
        <f>M24*(1+CalculRevenusDividendes!$B$5)</f>
        <v>92.215389677911034</v>
      </c>
      <c r="N25" s="2">
        <f>N24*(1+CalculRevenusDividendes!$B$5)</f>
        <v>89.441671927014895</v>
      </c>
      <c r="O25" s="2">
        <f>O24*(1+CalculRevenusDividendes!$B$5)</f>
        <v>86.961498890147894</v>
      </c>
      <c r="P25" s="2">
        <f>P24*(1+CalculRevenusDividendes!$B$5)</f>
        <v>84.75779618922796</v>
      </c>
      <c r="Q25" s="2">
        <f>Q24*(1+CalculRevenusDividendes!$B$5)</f>
        <v>82.773599003805799</v>
      </c>
      <c r="R25" s="2">
        <f>R24*(1+CalculRevenusDividendes!$B$5)</f>
        <v>81.029611427895745</v>
      </c>
      <c r="S25" s="2">
        <f>S24*(1+CalculRevenusDividendes!$B$5)</f>
        <v>79.502403579494441</v>
      </c>
      <c r="T25" s="2">
        <f>T24*(1+CalculRevenusDividendes!$B$5)</f>
        <v>78.168253685760035</v>
      </c>
      <c r="U25" s="2">
        <f>U24*(1+CalculRevenusDividendes!$B$5)</f>
        <v>77.003675136000012</v>
      </c>
      <c r="V25" s="2">
        <f>V24*(1+CalculRevenusDividendes!$B$5)</f>
        <v>76.011022080000032</v>
      </c>
      <c r="W25" s="2">
        <f>W24*(1+CalculRevenusDividendes!$B$5)</f>
        <v>75.186144000000013</v>
      </c>
      <c r="X25" s="2">
        <f>X24*(1+CalculRevenusDividendes!$B$5)</f>
        <v>74.498400000000004</v>
      </c>
      <c r="Y25" s="2">
        <f>(ROUNDDOWN((($AR24+CalculRevenusDividendes!$B$3)-($AR24+CalculRevenusDividendes!$B$3)*CalculRevenusDividendes!$B$6),0))*CalculRevenusDividendes!$B$4</f>
        <v>73.960000000000008</v>
      </c>
      <c r="AR25" s="3">
        <f t="shared" si="0"/>
        <v>2788.9064645931617</v>
      </c>
    </row>
    <row r="26" spans="1:44" x14ac:dyDescent="0.25">
      <c r="A26" t="s">
        <v>30</v>
      </c>
      <c r="B26" s="2">
        <f>B25*(1+CalculRevenusDividendes!$B$5)</f>
        <v>631.58160142911572</v>
      </c>
      <c r="C26">
        <f>C25*(1+CalculRevenusDividendes!$B$5)</f>
        <v>151.95347914793905</v>
      </c>
      <c r="D26" s="2">
        <f>D25*(1+CalculRevenusDividendes!$B$5)</f>
        <v>144.39451335827977</v>
      </c>
      <c r="E26" s="2">
        <f>E25*(1+CalculRevenusDividendes!$B$5)</f>
        <v>137.423660429253</v>
      </c>
      <c r="F26" s="2">
        <f>F25*(1+CalculRevenusDividendes!$B$5)</f>
        <v>130.97289574216555</v>
      </c>
      <c r="G26" s="2">
        <f>G25*(1+CalculRevenusDividendes!$B$5)</f>
        <v>125.15533071447214</v>
      </c>
      <c r="H26" s="2">
        <f>H25*(1+CalculRevenusDividendes!$B$5)</f>
        <v>119.88058497554806</v>
      </c>
      <c r="I26" s="2">
        <f>I25*(1+CalculRevenusDividendes!$B$5)</f>
        <v>114.99656114321088</v>
      </c>
      <c r="J26" s="2">
        <f>J25*(1+CalculRevenusDividendes!$B$5)</f>
        <v>110.58942852682584</v>
      </c>
      <c r="K26" s="2">
        <f>K25*(1+CalculRevenusDividendes!$B$5)</f>
        <v>106.52143885477801</v>
      </c>
      <c r="L26" s="2">
        <f>L25*(1+CalculRevenusDividendes!$B$5)</f>
        <v>102.91926459398836</v>
      </c>
      <c r="M26" s="2">
        <f>M25*(1+CalculRevenusDividendes!$B$5)</f>
        <v>99.592620852143924</v>
      </c>
      <c r="N26" s="2">
        <f>N25*(1+CalculRevenusDividendes!$B$5)</f>
        <v>96.597005681176086</v>
      </c>
      <c r="O26" s="2">
        <f>O25*(1+CalculRevenusDividendes!$B$5)</f>
        <v>93.918418801359735</v>
      </c>
      <c r="P26" s="2">
        <f>P25*(1+CalculRevenusDividendes!$B$5)</f>
        <v>91.538419884366206</v>
      </c>
      <c r="Q26" s="2">
        <f>Q25*(1+CalculRevenusDividendes!$B$5)</f>
        <v>89.395486924110273</v>
      </c>
      <c r="R26" s="2">
        <f>R25*(1+CalculRevenusDividendes!$B$5)</f>
        <v>87.511980342127416</v>
      </c>
      <c r="S26" s="2">
        <f>S25*(1+CalculRevenusDividendes!$B$5)</f>
        <v>85.862595865854004</v>
      </c>
      <c r="T26" s="2">
        <f>T25*(1+CalculRevenusDividendes!$B$5)</f>
        <v>84.421713980620851</v>
      </c>
      <c r="U26" s="2">
        <f>U25*(1+CalculRevenusDividendes!$B$5)</f>
        <v>83.163969146880021</v>
      </c>
      <c r="V26" s="2">
        <f>V25*(1+CalculRevenusDividendes!$B$5)</f>
        <v>82.091903846400044</v>
      </c>
      <c r="W26" s="2">
        <f>W25*(1+CalculRevenusDividendes!$B$5)</f>
        <v>81.201035520000019</v>
      </c>
      <c r="X26" s="2">
        <f>X25*(1+CalculRevenusDividendes!$B$5)</f>
        <v>80.458272000000008</v>
      </c>
      <c r="Y26" s="2">
        <f>Y25*(1+CalculRevenusDividendes!$B$5)</f>
        <v>79.876800000000017</v>
      </c>
      <c r="Z26" s="2">
        <f>(ROUNDDOWN((($AR25+CalculRevenusDividendes!$B$3)-($AR25+CalculRevenusDividendes!$B$3)*CalculRevenusDividendes!$B$6),0))*CalculRevenusDividendes!$B$4</f>
        <v>79.44</v>
      </c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3">
        <f t="shared" si="0"/>
        <v>3091.4589817606143</v>
      </c>
    </row>
    <row r="27" spans="1:44" x14ac:dyDescent="0.25">
      <c r="A27" t="s">
        <v>31</v>
      </c>
      <c r="B27" s="2">
        <f>B26*(1+CalculRevenusDividendes!$B$5)</f>
        <v>682.10812954344499</v>
      </c>
      <c r="C27">
        <f>C26*(1+CalculRevenusDividendes!$B$5)</f>
        <v>164.10975747977417</v>
      </c>
      <c r="D27" s="2">
        <f>D26*(1+CalculRevenusDividendes!$B$5)</f>
        <v>155.94607442694215</v>
      </c>
      <c r="E27" s="2">
        <f>E26*(1+CalculRevenusDividendes!$B$5)</f>
        <v>148.41755326359325</v>
      </c>
      <c r="F27" s="2">
        <f>F26*(1+CalculRevenusDividendes!$B$5)</f>
        <v>141.45072740153881</v>
      </c>
      <c r="G27" s="2">
        <f>G26*(1+CalculRevenusDividendes!$B$5)</f>
        <v>135.16775717162992</v>
      </c>
      <c r="H27" s="2">
        <f>H26*(1+CalculRevenusDividendes!$B$5)</f>
        <v>129.4710317735919</v>
      </c>
      <c r="I27" s="2">
        <f>I26*(1+CalculRevenusDividendes!$B$5)</f>
        <v>124.19628603466776</v>
      </c>
      <c r="J27" s="2">
        <f>J26*(1+CalculRevenusDividendes!$B$5)</f>
        <v>119.43658280897192</v>
      </c>
      <c r="K27" s="2">
        <f>K26*(1+CalculRevenusDividendes!$B$5)</f>
        <v>115.04315396316026</v>
      </c>
      <c r="L27" s="2">
        <f>L26*(1+CalculRevenusDividendes!$B$5)</f>
        <v>111.15280576150744</v>
      </c>
      <c r="M27" s="2">
        <f>M26*(1+CalculRevenusDividendes!$B$5)</f>
        <v>107.56003052031545</v>
      </c>
      <c r="N27" s="2">
        <f>N26*(1+CalculRevenusDividendes!$B$5)</f>
        <v>104.32476613567017</v>
      </c>
      <c r="O27" s="2">
        <f>O26*(1+CalculRevenusDividendes!$B$5)</f>
        <v>101.43189230546852</v>
      </c>
      <c r="P27" s="2">
        <f>P26*(1+CalculRevenusDividendes!$B$5)</f>
        <v>98.861493475115509</v>
      </c>
      <c r="Q27" s="2">
        <f>Q26*(1+CalculRevenusDividendes!$B$5)</f>
        <v>96.547125878039097</v>
      </c>
      <c r="R27" s="2">
        <f>R26*(1+CalculRevenusDividendes!$B$5)</f>
        <v>94.512938769497609</v>
      </c>
      <c r="S27" s="2">
        <f>S26*(1+CalculRevenusDividendes!$B$5)</f>
        <v>92.731603535122332</v>
      </c>
      <c r="T27" s="2">
        <f>T26*(1+CalculRevenusDividendes!$B$5)</f>
        <v>91.175451099070528</v>
      </c>
      <c r="U27" s="2">
        <f>U26*(1+CalculRevenusDividendes!$B$5)</f>
        <v>89.817086678630432</v>
      </c>
      <c r="V27" s="2">
        <f>V26*(1+CalculRevenusDividendes!$B$5)</f>
        <v>88.659256154112057</v>
      </c>
      <c r="W27" s="2">
        <f>W26*(1+CalculRevenusDividendes!$B$5)</f>
        <v>87.697118361600033</v>
      </c>
      <c r="X27" s="2">
        <f>X26*(1+CalculRevenusDividendes!$B$5)</f>
        <v>86.894933760000015</v>
      </c>
      <c r="Y27" s="2">
        <f>Y26*(1+CalculRevenusDividendes!$B$5)</f>
        <v>86.266944000000024</v>
      </c>
      <c r="Z27" s="2">
        <f>Z26*(1+CalculRevenusDividendes!$B$5)</f>
        <v>85.795200000000008</v>
      </c>
      <c r="AA27" s="2">
        <f>(ROUNDDOWN((($AR26+CalculRevenusDividendes!$B$3)-($AR26+CalculRevenusDividendes!$B$3)*CalculRevenusDividendes!$B$6),0))*CalculRevenusDividendes!$B$4</f>
        <v>85.48</v>
      </c>
      <c r="AR27" s="3">
        <f t="shared" si="0"/>
        <v>3424.2557003014635</v>
      </c>
    </row>
    <row r="28" spans="1:44" x14ac:dyDescent="0.25">
      <c r="A28" t="s">
        <v>32</v>
      </c>
      <c r="B28" s="2">
        <f>B27*(1+CalculRevenusDividendes!$B$5)</f>
        <v>736.67677990692061</v>
      </c>
      <c r="C28">
        <f>C27*(1+CalculRevenusDividendes!$B$5)</f>
        <v>177.23853807815613</v>
      </c>
      <c r="D28" s="2">
        <f>D27*(1+CalculRevenusDividendes!$B$5)</f>
        <v>168.42176038109753</v>
      </c>
      <c r="E28" s="2">
        <f>E27*(1+CalculRevenusDividendes!$B$5)</f>
        <v>160.29095752468072</v>
      </c>
      <c r="F28" s="2">
        <f>F27*(1+CalculRevenusDividendes!$B$5)</f>
        <v>152.76678559366192</v>
      </c>
      <c r="G28" s="2">
        <f>G27*(1+CalculRevenusDividendes!$B$5)</f>
        <v>145.98117774536033</v>
      </c>
      <c r="H28" s="2">
        <f>H27*(1+CalculRevenusDividendes!$B$5)</f>
        <v>139.82871431547926</v>
      </c>
      <c r="I28" s="2">
        <f>I27*(1+CalculRevenusDividendes!$B$5)</f>
        <v>134.13198891744119</v>
      </c>
      <c r="J28" s="2">
        <f>J27*(1+CalculRevenusDividendes!$B$5)</f>
        <v>128.99150943368969</v>
      </c>
      <c r="K28" s="2">
        <f>K27*(1+CalculRevenusDividendes!$B$5)</f>
        <v>124.2466062802131</v>
      </c>
      <c r="L28" s="2">
        <f>L27*(1+CalculRevenusDividendes!$B$5)</f>
        <v>120.04503022242804</v>
      </c>
      <c r="M28" s="2">
        <f>M27*(1+CalculRevenusDividendes!$B$5)</f>
        <v>116.16483296194069</v>
      </c>
      <c r="N28" s="2">
        <f>N27*(1+CalculRevenusDividendes!$B$5)</f>
        <v>112.67074742652379</v>
      </c>
      <c r="O28" s="2">
        <f>O27*(1+CalculRevenusDividendes!$B$5)</f>
        <v>109.54644368990601</v>
      </c>
      <c r="P28" s="2">
        <f>P27*(1+CalculRevenusDividendes!$B$5)</f>
        <v>106.77041295312476</v>
      </c>
      <c r="Q28" s="2">
        <f>Q27*(1+CalculRevenusDividendes!$B$5)</f>
        <v>104.27089594828223</v>
      </c>
      <c r="R28" s="2">
        <f>R27*(1+CalculRevenusDividendes!$B$5)</f>
        <v>102.07397387105742</v>
      </c>
      <c r="S28" s="2">
        <f>S27*(1+CalculRevenusDividendes!$B$5)</f>
        <v>100.15013181793212</v>
      </c>
      <c r="T28" s="2">
        <f>T27*(1+CalculRevenusDividendes!$B$5)</f>
        <v>98.469487186996176</v>
      </c>
      <c r="U28" s="2">
        <f>U27*(1+CalculRevenusDividendes!$B$5)</f>
        <v>97.002453612920874</v>
      </c>
      <c r="V28" s="2">
        <f>V27*(1+CalculRevenusDividendes!$B$5)</f>
        <v>95.751996646441029</v>
      </c>
      <c r="W28" s="2">
        <f>W27*(1+CalculRevenusDividendes!$B$5)</f>
        <v>94.712887830528047</v>
      </c>
      <c r="X28" s="2">
        <f>X27*(1+CalculRevenusDividendes!$B$5)</f>
        <v>93.846528460800016</v>
      </c>
      <c r="Y28" s="2">
        <f>Y27*(1+CalculRevenusDividendes!$B$5)</f>
        <v>93.168299520000033</v>
      </c>
      <c r="Z28" s="2">
        <f>Z27*(1+CalculRevenusDividendes!$B$5)</f>
        <v>92.658816000000016</v>
      </c>
      <c r="AA28" s="2">
        <f>AA27*(1+CalculRevenusDividendes!$B$5)</f>
        <v>92.318400000000011</v>
      </c>
      <c r="AB28" s="2">
        <f>(ROUNDDOWN((($AR27+CalculRevenusDividendes!$B$3)-($AR27+CalculRevenusDividendes!$B$3)*CalculRevenusDividendes!$B$6),0))*CalculRevenusDividendes!$B$4</f>
        <v>92.100000000000009</v>
      </c>
      <c r="AR28" s="3">
        <f t="shared" si="0"/>
        <v>3790.2961563255808</v>
      </c>
    </row>
    <row r="29" spans="1:44" x14ac:dyDescent="0.25">
      <c r="A29" t="s">
        <v>33</v>
      </c>
      <c r="B29" s="2">
        <f>B28*(1+CalculRevenusDividendes!$B$5)</f>
        <v>795.61092229947428</v>
      </c>
      <c r="C29">
        <f>C28*(1+CalculRevenusDividendes!$B$5)</f>
        <v>191.41762112440864</v>
      </c>
      <c r="D29" s="2">
        <f>D28*(1+CalculRevenusDividendes!$B$5)</f>
        <v>181.89550121158535</v>
      </c>
      <c r="E29" s="2">
        <f>E28*(1+CalculRevenusDividendes!$B$5)</f>
        <v>173.11423412665519</v>
      </c>
      <c r="F29" s="2">
        <f>F28*(1+CalculRevenusDividendes!$B$5)</f>
        <v>164.98812844115488</v>
      </c>
      <c r="G29" s="2">
        <f>G28*(1+CalculRevenusDividendes!$B$5)</f>
        <v>157.65967196498917</v>
      </c>
      <c r="H29" s="2">
        <f>H28*(1+CalculRevenusDividendes!$B$5)</f>
        <v>151.0150114607176</v>
      </c>
      <c r="I29" s="2">
        <f>I28*(1+CalculRevenusDividendes!$B$5)</f>
        <v>144.86254803083651</v>
      </c>
      <c r="J29" s="2">
        <f>J28*(1+CalculRevenusDividendes!$B$5)</f>
        <v>139.31083018838487</v>
      </c>
      <c r="K29" s="2">
        <f>K28*(1+CalculRevenusDividendes!$B$5)</f>
        <v>134.18633478263015</v>
      </c>
      <c r="L29" s="2">
        <f>L28*(1+CalculRevenusDividendes!$B$5)</f>
        <v>129.6486326402223</v>
      </c>
      <c r="M29" s="2">
        <f>M28*(1+CalculRevenusDividendes!$B$5)</f>
        <v>125.45801959889596</v>
      </c>
      <c r="N29" s="2">
        <f>N28*(1+CalculRevenusDividendes!$B$5)</f>
        <v>121.6844072206457</v>
      </c>
      <c r="O29" s="2">
        <f>O28*(1+CalculRevenusDividendes!$B$5)</f>
        <v>118.3101591850985</v>
      </c>
      <c r="P29" s="2">
        <f>P28*(1+CalculRevenusDividendes!$B$5)</f>
        <v>115.31204598937475</v>
      </c>
      <c r="Q29" s="2">
        <f>Q28*(1+CalculRevenusDividendes!$B$5)</f>
        <v>112.61256762414482</v>
      </c>
      <c r="R29" s="2">
        <f>R28*(1+CalculRevenusDividendes!$B$5)</f>
        <v>110.23989178074201</v>
      </c>
      <c r="S29" s="2">
        <f>S28*(1+CalculRevenusDividendes!$B$5)</f>
        <v>108.1621423633667</v>
      </c>
      <c r="T29" s="2">
        <f>T28*(1+CalculRevenusDividendes!$B$5)</f>
        <v>106.34704616195587</v>
      </c>
      <c r="U29" s="2">
        <f>U28*(1+CalculRevenusDividendes!$B$5)</f>
        <v>104.76264990195455</v>
      </c>
      <c r="V29" s="2">
        <f>V28*(1+CalculRevenusDividendes!$B$5)</f>
        <v>103.41215637815631</v>
      </c>
      <c r="W29" s="2">
        <f>W28*(1+CalculRevenusDividendes!$B$5)</f>
        <v>102.2899188569703</v>
      </c>
      <c r="X29" s="2">
        <f>X28*(1+CalculRevenusDividendes!$B$5)</f>
        <v>101.35425073766402</v>
      </c>
      <c r="Y29" s="2">
        <f>Y28*(1+CalculRevenusDividendes!$B$5)</f>
        <v>100.62176348160004</v>
      </c>
      <c r="Z29" s="2">
        <f>Z28*(1+CalculRevenusDividendes!$B$5)</f>
        <v>100.07152128000003</v>
      </c>
      <c r="AA29" s="2">
        <f>AA28*(1+CalculRevenusDividendes!$B$5)</f>
        <v>99.703872000000018</v>
      </c>
      <c r="AB29" s="2">
        <f>AB28*(1+CalculRevenusDividendes!$B$5)</f>
        <v>99.468000000000018</v>
      </c>
      <c r="AC29" s="2">
        <f>(ROUNDDOWN((($AR28+CalculRevenusDividendes!$B$3)-($AR28+CalculRevenusDividendes!$B$3)*CalculRevenusDividendes!$B$6),0))*CalculRevenusDividendes!$B$4</f>
        <v>99.4</v>
      </c>
      <c r="AR29" s="3">
        <f t="shared" si="0"/>
        <v>4192.9198488316297</v>
      </c>
    </row>
    <row r="30" spans="1:44" x14ac:dyDescent="0.25">
      <c r="A30" t="s">
        <v>34</v>
      </c>
      <c r="B30" s="2">
        <f>B29*(1+CalculRevenusDividendes!$B$5)</f>
        <v>859.25979608343232</v>
      </c>
      <c r="C30">
        <f>C29*(1+CalculRevenusDividendes!$B$5)</f>
        <v>206.73103081436133</v>
      </c>
      <c r="D30" s="2">
        <f>D29*(1+CalculRevenusDividendes!$B$5)</f>
        <v>196.44714130851219</v>
      </c>
      <c r="E30" s="2">
        <f>E29*(1+CalculRevenusDividendes!$B$5)</f>
        <v>186.96337285678763</v>
      </c>
      <c r="F30" s="2">
        <f>F29*(1+CalculRevenusDividendes!$B$5)</f>
        <v>178.18717871644728</v>
      </c>
      <c r="G30" s="2">
        <f>G29*(1+CalculRevenusDividendes!$B$5)</f>
        <v>170.27244572218831</v>
      </c>
      <c r="H30" s="2">
        <f>H29*(1+CalculRevenusDividendes!$B$5)</f>
        <v>163.09621237757503</v>
      </c>
      <c r="I30" s="2">
        <f>I29*(1+CalculRevenusDividendes!$B$5)</f>
        <v>156.45155187330343</v>
      </c>
      <c r="J30" s="2">
        <f>J29*(1+CalculRevenusDividendes!$B$5)</f>
        <v>150.45569660345566</v>
      </c>
      <c r="K30" s="2">
        <f>K29*(1+CalculRevenusDividendes!$B$5)</f>
        <v>144.92124156524056</v>
      </c>
      <c r="L30" s="2">
        <f>L29*(1+CalculRevenusDividendes!$B$5)</f>
        <v>140.0205232514401</v>
      </c>
      <c r="M30" s="2">
        <f>M29*(1+CalculRevenusDividendes!$B$5)</f>
        <v>135.49466116680765</v>
      </c>
      <c r="N30" s="2">
        <f>N29*(1+CalculRevenusDividendes!$B$5)</f>
        <v>131.41915979829736</v>
      </c>
      <c r="O30" s="2">
        <f>O29*(1+CalculRevenusDividendes!$B$5)</f>
        <v>127.77497191990639</v>
      </c>
      <c r="P30" s="2">
        <f>P29*(1+CalculRevenusDividendes!$B$5)</f>
        <v>124.53700966852475</v>
      </c>
      <c r="Q30" s="2">
        <f>Q29*(1+CalculRevenusDividendes!$B$5)</f>
        <v>121.62157303407641</v>
      </c>
      <c r="R30" s="2">
        <f>R29*(1+CalculRevenusDividendes!$B$5)</f>
        <v>119.05908312320138</v>
      </c>
      <c r="S30" s="2">
        <f>S29*(1+CalculRevenusDividendes!$B$5)</f>
        <v>116.81511375243605</v>
      </c>
      <c r="T30" s="2">
        <f>T29*(1+CalculRevenusDividendes!$B$5)</f>
        <v>114.85480985491235</v>
      </c>
      <c r="U30" s="2">
        <f>U29*(1+CalculRevenusDividendes!$B$5)</f>
        <v>113.14366189411092</v>
      </c>
      <c r="V30" s="2">
        <f>V29*(1+CalculRevenusDividendes!$B$5)</f>
        <v>111.68512888840883</v>
      </c>
      <c r="W30" s="2">
        <f>W29*(1+CalculRevenusDividendes!$B$5)</f>
        <v>110.47311236552794</v>
      </c>
      <c r="X30" s="2">
        <f>X29*(1+CalculRevenusDividendes!$B$5)</f>
        <v>109.46259079667715</v>
      </c>
      <c r="Y30" s="2">
        <f>Y29*(1+CalculRevenusDividendes!$B$5)</f>
        <v>108.67150456012806</v>
      </c>
      <c r="Z30" s="2">
        <f>Z29*(1+CalculRevenusDividendes!$B$5)</f>
        <v>108.07724298240004</v>
      </c>
      <c r="AA30" s="2">
        <f>AA29*(1+CalculRevenusDividendes!$B$5)</f>
        <v>107.68018176000002</v>
      </c>
      <c r="AB30" s="2">
        <f>AB29*(1+CalculRevenusDividendes!$B$5)</f>
        <v>107.42544000000002</v>
      </c>
      <c r="AC30" s="2">
        <f>AC29*(1+CalculRevenusDividendes!$B$5)</f>
        <v>107.35200000000002</v>
      </c>
      <c r="AD30" s="2">
        <f>(ROUNDDOWN((($AR29+CalculRevenusDividendes!$B$3)-($AR29+CalculRevenusDividendes!$B$3)*CalculRevenusDividendes!$B$6),0))*CalculRevenusDividendes!$B$4</f>
        <v>107.42</v>
      </c>
      <c r="AR30" s="3">
        <f t="shared" si="0"/>
        <v>4635.7734367381572</v>
      </c>
    </row>
    <row r="31" spans="1:44" x14ac:dyDescent="0.25">
      <c r="A31" t="s">
        <v>35</v>
      </c>
      <c r="B31" s="2">
        <f>B30*(1+CalculRevenusDividendes!$B$5)</f>
        <v>928.00057977010692</v>
      </c>
      <c r="C31">
        <f>C30*(1+CalculRevenusDividendes!$B$5)</f>
        <v>223.26951327951025</v>
      </c>
      <c r="D31" s="2">
        <f>D30*(1+CalculRevenusDividendes!$B$5)</f>
        <v>212.16291261319319</v>
      </c>
      <c r="E31" s="2">
        <f>E30*(1+CalculRevenusDividendes!$B$5)</f>
        <v>201.92044268533064</v>
      </c>
      <c r="F31" s="2">
        <f>F30*(1+CalculRevenusDividendes!$B$5)</f>
        <v>192.44215301376306</v>
      </c>
      <c r="G31" s="2">
        <f>G30*(1+CalculRevenusDividendes!$B$5)</f>
        <v>183.89424137996338</v>
      </c>
      <c r="H31" s="2">
        <f>H30*(1+CalculRevenusDividendes!$B$5)</f>
        <v>176.14390936778105</v>
      </c>
      <c r="I31" s="2">
        <f>I30*(1+CalculRevenusDividendes!$B$5)</f>
        <v>168.96767602316771</v>
      </c>
      <c r="J31" s="2">
        <f>J30*(1+CalculRevenusDividendes!$B$5)</f>
        <v>162.49215233173211</v>
      </c>
      <c r="K31" s="2">
        <f>K30*(1+CalculRevenusDividendes!$B$5)</f>
        <v>156.51494089045983</v>
      </c>
      <c r="L31" s="2">
        <f>L30*(1+CalculRevenusDividendes!$B$5)</f>
        <v>151.22216511155531</v>
      </c>
      <c r="M31" s="2">
        <f>M30*(1+CalculRevenusDividendes!$B$5)</f>
        <v>146.33423406015226</v>
      </c>
      <c r="N31" s="2">
        <f>N30*(1+CalculRevenusDividendes!$B$5)</f>
        <v>141.93269258216117</v>
      </c>
      <c r="O31" s="2">
        <f>O30*(1+CalculRevenusDividendes!$B$5)</f>
        <v>137.99696967349891</v>
      </c>
      <c r="P31" s="2">
        <f>P30*(1+CalculRevenusDividendes!$B$5)</f>
        <v>134.49997044200674</v>
      </c>
      <c r="Q31" s="2">
        <f>Q30*(1+CalculRevenusDividendes!$B$5)</f>
        <v>131.35129887680253</v>
      </c>
      <c r="R31" s="2">
        <f>R30*(1+CalculRevenusDividendes!$B$5)</f>
        <v>128.58380977305748</v>
      </c>
      <c r="S31" s="2">
        <f>S30*(1+CalculRevenusDividendes!$B$5)</f>
        <v>126.16032285263094</v>
      </c>
      <c r="T31" s="2">
        <f>T30*(1+CalculRevenusDividendes!$B$5)</f>
        <v>124.04319464330534</v>
      </c>
      <c r="U31" s="2">
        <f>U30*(1+CalculRevenusDividendes!$B$5)</f>
        <v>122.19515484563981</v>
      </c>
      <c r="V31" s="2">
        <f>V30*(1+CalculRevenusDividendes!$B$5)</f>
        <v>120.61993919948154</v>
      </c>
      <c r="W31" s="2">
        <f>W30*(1+CalculRevenusDividendes!$B$5)</f>
        <v>119.31096135477019</v>
      </c>
      <c r="X31" s="2">
        <f>X30*(1+CalculRevenusDividendes!$B$5)</f>
        <v>118.21959806041133</v>
      </c>
      <c r="Y31" s="2">
        <f>Y30*(1+CalculRevenusDividendes!$B$5)</f>
        <v>117.3652249249383</v>
      </c>
      <c r="Z31" s="2">
        <f>Z30*(1+CalculRevenusDividendes!$B$5)</f>
        <v>116.72342242099205</v>
      </c>
      <c r="AA31" s="2">
        <f>AA30*(1+CalculRevenusDividendes!$B$5)</f>
        <v>116.29459630080004</v>
      </c>
      <c r="AB31" s="2">
        <f>AB30*(1+CalculRevenusDividendes!$B$5)</f>
        <v>116.01947520000003</v>
      </c>
      <c r="AC31" s="2">
        <f>AC30*(1+CalculRevenusDividendes!$B$5)</f>
        <v>115.94016000000002</v>
      </c>
      <c r="AD31" s="2">
        <f>AD30*(1+CalculRevenusDividendes!$B$5)</f>
        <v>116.01360000000001</v>
      </c>
      <c r="AE31" s="2">
        <f>(ROUNDDOWN((($AR30+CalculRevenusDividendes!$B$3)-($AR30+CalculRevenusDividendes!$B$3)*CalculRevenusDividendes!$B$6),0))*CalculRevenusDividendes!$B$4</f>
        <v>116.24000000000001</v>
      </c>
      <c r="AR31" s="3">
        <f t="shared" si="0"/>
        <v>5122.8753116772114</v>
      </c>
    </row>
    <row r="32" spans="1:44" x14ac:dyDescent="0.25">
      <c r="A32" t="s">
        <v>36</v>
      </c>
      <c r="B32" s="2">
        <f>B31*(1+CalculRevenusDividendes!$B$5)</f>
        <v>1002.2406261517156</v>
      </c>
      <c r="C32">
        <f>C31*(1+CalculRevenusDividendes!$B$5)</f>
        <v>241.13107434187108</v>
      </c>
      <c r="D32" s="2">
        <f>D31*(1+CalculRevenusDividendes!$B$5)</f>
        <v>229.13594562224864</v>
      </c>
      <c r="E32" s="2">
        <f>E31*(1+CalculRevenusDividendes!$B$5)</f>
        <v>218.0740781001571</v>
      </c>
      <c r="F32" s="2">
        <f>F31*(1+CalculRevenusDividendes!$B$5)</f>
        <v>207.83752525486412</v>
      </c>
      <c r="G32" s="2">
        <f>G31*(1+CalculRevenusDividendes!$B$5)</f>
        <v>198.60578069036046</v>
      </c>
      <c r="H32" s="2">
        <f>H31*(1+CalculRevenusDividendes!$B$5)</f>
        <v>190.23542211720354</v>
      </c>
      <c r="I32" s="2">
        <f>I31*(1+CalculRevenusDividendes!$B$5)</f>
        <v>182.48509010502113</v>
      </c>
      <c r="J32" s="2">
        <f>J31*(1+CalculRevenusDividendes!$B$5)</f>
        <v>175.49152451827069</v>
      </c>
      <c r="K32" s="2">
        <f>K31*(1+CalculRevenusDividendes!$B$5)</f>
        <v>169.03613616169662</v>
      </c>
      <c r="L32" s="2">
        <f>L31*(1+CalculRevenusDividendes!$B$5)</f>
        <v>163.31993832047974</v>
      </c>
      <c r="M32" s="2">
        <f>M31*(1+CalculRevenusDividendes!$B$5)</f>
        <v>158.04097278496445</v>
      </c>
      <c r="N32" s="2">
        <f>N31*(1+CalculRevenusDividendes!$B$5)</f>
        <v>153.28730798873406</v>
      </c>
      <c r="O32" s="2">
        <f>O31*(1+CalculRevenusDividendes!$B$5)</f>
        <v>149.03672724737882</v>
      </c>
      <c r="P32" s="2">
        <f>P31*(1+CalculRevenusDividendes!$B$5)</f>
        <v>145.25996807736729</v>
      </c>
      <c r="Q32" s="2">
        <f>Q31*(1+CalculRevenusDividendes!$B$5)</f>
        <v>141.85940278694673</v>
      </c>
      <c r="R32" s="2">
        <f>R31*(1+CalculRevenusDividendes!$B$5)</f>
        <v>138.87051455490209</v>
      </c>
      <c r="S32" s="2">
        <f>S31*(1+CalculRevenusDividendes!$B$5)</f>
        <v>136.25314868084143</v>
      </c>
      <c r="T32" s="2">
        <f>T31*(1+CalculRevenusDividendes!$B$5)</f>
        <v>133.96665021476977</v>
      </c>
      <c r="U32" s="2">
        <f>U31*(1+CalculRevenusDividendes!$B$5)</f>
        <v>131.97076723329099</v>
      </c>
      <c r="V32" s="2">
        <f>V31*(1+CalculRevenusDividendes!$B$5)</f>
        <v>130.26953433544006</v>
      </c>
      <c r="W32" s="2">
        <f>W31*(1+CalculRevenusDividendes!$B$5)</f>
        <v>128.85583826315181</v>
      </c>
      <c r="X32" s="2">
        <f>X31*(1+CalculRevenusDividendes!$B$5)</f>
        <v>127.67716590524424</v>
      </c>
      <c r="Y32" s="2">
        <f>Y31*(1+CalculRevenusDividendes!$B$5)</f>
        <v>126.75444291893338</v>
      </c>
      <c r="Z32" s="2">
        <f>Z31*(1+CalculRevenusDividendes!$B$5)</f>
        <v>126.06129621467143</v>
      </c>
      <c r="AA32" s="2">
        <f>AA31*(1+CalculRevenusDividendes!$B$5)</f>
        <v>125.59816400486405</v>
      </c>
      <c r="AB32" s="2">
        <f>AB31*(1+CalculRevenusDividendes!$B$5)</f>
        <v>125.30103321600004</v>
      </c>
      <c r="AC32" s="2">
        <f>AC31*(1+CalculRevenusDividendes!$B$5)</f>
        <v>125.21537280000003</v>
      </c>
      <c r="AD32" s="2">
        <f>AD31*(1+CalculRevenusDividendes!$B$5)</f>
        <v>125.29468800000002</v>
      </c>
      <c r="AE32" s="2">
        <f>AE31*(1+CalculRevenusDividendes!$B$5)</f>
        <v>125.53920000000002</v>
      </c>
      <c r="AF32" s="2">
        <f>(ROUNDDOWN((($AR31+CalculRevenusDividendes!$B$3)-($AR31+CalculRevenusDividendes!$B$3)*CalculRevenusDividendes!$B$6),0))*CalculRevenusDividendes!$B$4</f>
        <v>125.94</v>
      </c>
      <c r="AR32" s="3">
        <f t="shared" si="0"/>
        <v>5658.6453366113892</v>
      </c>
    </row>
    <row r="33" spans="1:48" x14ac:dyDescent="0.25">
      <c r="A33" t="s">
        <v>37</v>
      </c>
      <c r="B33" s="2">
        <f>B32*(1+CalculRevenusDividendes!$B$5)</f>
        <v>1082.419876243853</v>
      </c>
      <c r="C33">
        <f>C32*(1+CalculRevenusDividendes!$B$5)</f>
        <v>260.42156028922079</v>
      </c>
      <c r="D33" s="2">
        <f>D32*(1+CalculRevenusDividendes!$B$5)</f>
        <v>247.46682127202854</v>
      </c>
      <c r="E33" s="2">
        <f>E32*(1+CalculRevenusDividendes!$B$5)</f>
        <v>235.52000434816969</v>
      </c>
      <c r="F33" s="2">
        <f>F32*(1+CalculRevenusDividendes!$B$5)</f>
        <v>224.46452727525326</v>
      </c>
      <c r="G33" s="2">
        <f>G32*(1+CalculRevenusDividendes!$B$5)</f>
        <v>214.49424314558931</v>
      </c>
      <c r="H33" s="2">
        <f>H32*(1+CalculRevenusDividendes!$B$5)</f>
        <v>205.45425588657983</v>
      </c>
      <c r="I33" s="2">
        <f>I32*(1+CalculRevenusDividendes!$B$5)</f>
        <v>197.08389731342282</v>
      </c>
      <c r="J33" s="2">
        <f>J32*(1+CalculRevenusDividendes!$B$5)</f>
        <v>189.53084647973236</v>
      </c>
      <c r="K33" s="2">
        <f>K32*(1+CalculRevenusDividendes!$B$5)</f>
        <v>182.55902705463237</v>
      </c>
      <c r="L33" s="2">
        <f>L32*(1+CalculRevenusDividendes!$B$5)</f>
        <v>176.38553338611811</v>
      </c>
      <c r="M33" s="2">
        <f>M32*(1+CalculRevenusDividendes!$B$5)</f>
        <v>170.68425060776161</v>
      </c>
      <c r="N33" s="2">
        <f>N32*(1+CalculRevenusDividendes!$B$5)</f>
        <v>165.55029262783279</v>
      </c>
      <c r="O33" s="2">
        <f>O32*(1+CalculRevenusDividendes!$B$5)</f>
        <v>160.95966542716914</v>
      </c>
      <c r="P33" s="2">
        <f>P32*(1+CalculRevenusDividendes!$B$5)</f>
        <v>156.88076552355668</v>
      </c>
      <c r="Q33" s="2">
        <f>Q32*(1+CalculRevenusDividendes!$B$5)</f>
        <v>153.20815500990247</v>
      </c>
      <c r="R33" s="2">
        <f>R32*(1+CalculRevenusDividendes!$B$5)</f>
        <v>149.98015571929426</v>
      </c>
      <c r="S33" s="2">
        <f>S32*(1+CalculRevenusDividendes!$B$5)</f>
        <v>147.15340057530875</v>
      </c>
      <c r="T33" s="2">
        <f>T32*(1+CalculRevenusDividendes!$B$5)</f>
        <v>144.68398223195138</v>
      </c>
      <c r="U33" s="2">
        <f>U32*(1+CalculRevenusDividendes!$B$5)</f>
        <v>142.52842861195427</v>
      </c>
      <c r="V33" s="2">
        <f>V32*(1+CalculRevenusDividendes!$B$5)</f>
        <v>140.69109708227526</v>
      </c>
      <c r="W33" s="2">
        <f>W32*(1+CalculRevenusDividendes!$B$5)</f>
        <v>139.16430532420395</v>
      </c>
      <c r="X33" s="2">
        <f>X32*(1+CalculRevenusDividendes!$B$5)</f>
        <v>137.89133917766378</v>
      </c>
      <c r="Y33" s="2">
        <f>Y32*(1+CalculRevenusDividendes!$B$5)</f>
        <v>136.89479835244805</v>
      </c>
      <c r="Z33" s="2">
        <f>Z32*(1+CalculRevenusDividendes!$B$5)</f>
        <v>136.14619991184514</v>
      </c>
      <c r="AA33" s="2">
        <f>AA32*(1+CalculRevenusDividendes!$B$5)</f>
        <v>135.64601712525317</v>
      </c>
      <c r="AB33" s="2">
        <f>AB32*(1+CalculRevenusDividendes!$B$5)</f>
        <v>135.32511587328005</v>
      </c>
      <c r="AC33" s="2">
        <f>AC32*(1+CalculRevenusDividendes!$B$5)</f>
        <v>135.23260262400004</v>
      </c>
      <c r="AD33" s="2">
        <f>AD32*(1+CalculRevenusDividendes!$B$5)</f>
        <v>135.31826304000003</v>
      </c>
      <c r="AE33" s="2">
        <f>AE32*(1+CalculRevenusDividendes!$B$5)</f>
        <v>135.58233600000003</v>
      </c>
      <c r="AF33" s="2">
        <f>AF32*(1+CalculRevenusDividendes!$B$5)</f>
        <v>136.01519999999999</v>
      </c>
      <c r="AG33" s="2">
        <f>(ROUNDDOWN((($AR32+CalculRevenusDividendes!$B$3)-($AR32+CalculRevenusDividendes!$B$3)*CalculRevenusDividendes!$B$6),0))*CalculRevenusDividendes!$B$4</f>
        <v>136.62</v>
      </c>
      <c r="AR33" s="3">
        <f t="shared" si="0"/>
        <v>6247.9569635402995</v>
      </c>
    </row>
    <row r="34" spans="1:48" x14ac:dyDescent="0.25">
      <c r="A34" t="s">
        <v>38</v>
      </c>
      <c r="B34" s="2">
        <f>B33*(1+CalculRevenusDividendes!$B$5)</f>
        <v>1169.0134663433612</v>
      </c>
      <c r="C34">
        <f>C33*(1+CalculRevenusDividendes!$B$5)</f>
        <v>281.25528511235848</v>
      </c>
      <c r="D34" s="2">
        <f>D33*(1+CalculRevenusDividendes!$B$5)</f>
        <v>267.26416697379085</v>
      </c>
      <c r="E34" s="2">
        <f>E33*(1+CalculRevenusDividendes!$B$5)</f>
        <v>254.36160469602328</v>
      </c>
      <c r="F34" s="2">
        <f>F33*(1+CalculRevenusDividendes!$B$5)</f>
        <v>242.42168945727354</v>
      </c>
      <c r="G34" s="2">
        <f>G33*(1+CalculRevenusDividendes!$B$5)</f>
        <v>231.65378259723647</v>
      </c>
      <c r="H34" s="2">
        <f>H33*(1+CalculRevenusDividendes!$B$5)</f>
        <v>221.89059635750624</v>
      </c>
      <c r="I34" s="2">
        <f>I33*(1+CalculRevenusDividendes!$B$5)</f>
        <v>212.85060909849668</v>
      </c>
      <c r="J34" s="2">
        <f>J33*(1+CalculRevenusDividendes!$B$5)</f>
        <v>204.69331419811095</v>
      </c>
      <c r="K34" s="2">
        <f>K33*(1+CalculRevenusDividendes!$B$5)</f>
        <v>197.16374921900297</v>
      </c>
      <c r="L34" s="2">
        <f>L33*(1+CalculRevenusDividendes!$B$5)</f>
        <v>190.49637605700758</v>
      </c>
      <c r="M34" s="2">
        <f>M33*(1+CalculRevenusDividendes!$B$5)</f>
        <v>184.33899065638255</v>
      </c>
      <c r="N34" s="2">
        <f>N33*(1+CalculRevenusDividendes!$B$5)</f>
        <v>178.79431603805943</v>
      </c>
      <c r="O34" s="2">
        <f>O33*(1+CalculRevenusDividendes!$B$5)</f>
        <v>173.8364386613427</v>
      </c>
      <c r="P34" s="2">
        <f>P33*(1+CalculRevenusDividendes!$B$5)</f>
        <v>169.43122676544121</v>
      </c>
      <c r="Q34" s="2">
        <f>Q33*(1+CalculRevenusDividendes!$B$5)</f>
        <v>165.46480741069468</v>
      </c>
      <c r="R34" s="2">
        <f>R33*(1+CalculRevenusDividendes!$B$5)</f>
        <v>161.9785681768378</v>
      </c>
      <c r="S34" s="2">
        <f>S33*(1+CalculRevenusDividendes!$B$5)</f>
        <v>158.92567262133346</v>
      </c>
      <c r="T34" s="2">
        <f>T33*(1+CalculRevenusDividendes!$B$5)</f>
        <v>156.25870081050749</v>
      </c>
      <c r="U34" s="2">
        <f>U33*(1+CalculRevenusDividendes!$B$5)</f>
        <v>153.93070290091063</v>
      </c>
      <c r="V34" s="2">
        <f>V33*(1+CalculRevenusDividendes!$B$5)</f>
        <v>151.94638484885729</v>
      </c>
      <c r="W34" s="2">
        <f>W33*(1+CalculRevenusDividendes!$B$5)</f>
        <v>150.29744975014029</v>
      </c>
      <c r="X34" s="2">
        <f>X33*(1+CalculRevenusDividendes!$B$5)</f>
        <v>148.92264631187689</v>
      </c>
      <c r="Y34" s="2">
        <f>Y33*(1+CalculRevenusDividendes!$B$5)</f>
        <v>147.8463822206439</v>
      </c>
      <c r="Z34" s="2">
        <f>Z33*(1+CalculRevenusDividendes!$B$5)</f>
        <v>147.03789590479278</v>
      </c>
      <c r="AA34" s="2">
        <f>AA33*(1+CalculRevenusDividendes!$B$5)</f>
        <v>146.49769849527343</v>
      </c>
      <c r="AB34" s="2">
        <f>AB33*(1+CalculRevenusDividendes!$B$5)</f>
        <v>146.15112514314248</v>
      </c>
      <c r="AC34" s="2">
        <f>AC33*(1+CalculRevenusDividendes!$B$5)</f>
        <v>146.05121083392004</v>
      </c>
      <c r="AD34" s="2">
        <f>AD33*(1+CalculRevenusDividendes!$B$5)</f>
        <v>146.14372408320006</v>
      </c>
      <c r="AE34" s="2">
        <f>AE33*(1+CalculRevenusDividendes!$B$5)</f>
        <v>146.42892288000004</v>
      </c>
      <c r="AF34" s="2">
        <f>AF33*(1+CalculRevenusDividendes!$B$5)</f>
        <v>146.89641599999999</v>
      </c>
      <c r="AG34" s="2">
        <f>AG33*(1+CalculRevenusDividendes!$B$5)</f>
        <v>147.54960000000003</v>
      </c>
      <c r="AH34" s="2">
        <f>(ROUNDDOWN((($AR33+CalculRevenusDividendes!$B$3)-($AR33+CalculRevenusDividendes!$B$3)*CalculRevenusDividendes!$B$6),0))*CalculRevenusDividendes!$B$4</f>
        <v>148.36000000000001</v>
      </c>
      <c r="AR34" s="3">
        <f t="shared" si="0"/>
        <v>6896.1535206235239</v>
      </c>
    </row>
    <row r="35" spans="1:48" x14ac:dyDescent="0.25">
      <c r="A35" t="s">
        <v>39</v>
      </c>
      <c r="B35" s="2">
        <f>B34*(1+CalculRevenusDividendes!$B$5)</f>
        <v>1262.5345436508301</v>
      </c>
      <c r="C35">
        <f>C34*(1+CalculRevenusDividendes!$B$5)</f>
        <v>303.75570792134715</v>
      </c>
      <c r="D35" s="2">
        <f>D34*(1+CalculRevenusDividendes!$B$5)</f>
        <v>288.64530033169416</v>
      </c>
      <c r="E35" s="2">
        <f>E34*(1+CalculRevenusDividendes!$B$5)</f>
        <v>274.71053307170519</v>
      </c>
      <c r="F35" s="2">
        <f>F34*(1+CalculRevenusDividendes!$B$5)</f>
        <v>261.81542461385544</v>
      </c>
      <c r="G35" s="2">
        <f>G34*(1+CalculRevenusDividendes!$B$5)</f>
        <v>250.18608520501542</v>
      </c>
      <c r="H35" s="2">
        <f>H34*(1+CalculRevenusDividendes!$B$5)</f>
        <v>239.64184406610676</v>
      </c>
      <c r="I35" s="2">
        <f>I34*(1+CalculRevenusDividendes!$B$5)</f>
        <v>229.87865782637641</v>
      </c>
      <c r="J35" s="2">
        <f>J34*(1+CalculRevenusDividendes!$B$5)</f>
        <v>221.06877933395984</v>
      </c>
      <c r="K35" s="2">
        <f>K34*(1+CalculRevenusDividendes!$B$5)</f>
        <v>212.93684915652321</v>
      </c>
      <c r="L35" s="2">
        <f>L34*(1+CalculRevenusDividendes!$B$5)</f>
        <v>205.73608614156819</v>
      </c>
      <c r="M35" s="2">
        <f>M34*(1+CalculRevenusDividendes!$B$5)</f>
        <v>199.08610990889318</v>
      </c>
      <c r="N35" s="2">
        <f>N34*(1+CalculRevenusDividendes!$B$5)</f>
        <v>193.0978613211042</v>
      </c>
      <c r="O35" s="2">
        <f>O34*(1+CalculRevenusDividendes!$B$5)</f>
        <v>187.74335375425014</v>
      </c>
      <c r="P35" s="2">
        <f>P34*(1+CalculRevenusDividendes!$B$5)</f>
        <v>182.98572490667652</v>
      </c>
      <c r="Q35" s="2">
        <f>Q34*(1+CalculRevenusDividendes!$B$5)</f>
        <v>178.70199200355026</v>
      </c>
      <c r="R35" s="2">
        <f>R34*(1+CalculRevenusDividendes!$B$5)</f>
        <v>174.93685363098484</v>
      </c>
      <c r="S35" s="2">
        <f>S34*(1+CalculRevenusDividendes!$B$5)</f>
        <v>171.63972643104015</v>
      </c>
      <c r="T35" s="2">
        <f>T34*(1+CalculRevenusDividendes!$B$5)</f>
        <v>168.7593968753481</v>
      </c>
      <c r="U35" s="2">
        <f>U34*(1+CalculRevenusDividendes!$B$5)</f>
        <v>166.2451591329835</v>
      </c>
      <c r="V35" s="2">
        <f>V34*(1+CalculRevenusDividendes!$B$5)</f>
        <v>164.10209563676588</v>
      </c>
      <c r="W35" s="2">
        <f>W34*(1+CalculRevenusDividendes!$B$5)</f>
        <v>162.32124573015153</v>
      </c>
      <c r="X35" s="2">
        <f>X34*(1+CalculRevenusDividendes!$B$5)</f>
        <v>160.83645801682704</v>
      </c>
      <c r="Y35" s="2">
        <f>Y34*(1+CalculRevenusDividendes!$B$5)</f>
        <v>159.67409279829542</v>
      </c>
      <c r="Z35" s="2">
        <f>Z34*(1+CalculRevenusDividendes!$B$5)</f>
        <v>158.8009275771762</v>
      </c>
      <c r="AA35" s="2">
        <f>AA34*(1+CalculRevenusDividendes!$B$5)</f>
        <v>158.2175143748953</v>
      </c>
      <c r="AB35" s="2">
        <f>AB34*(1+CalculRevenusDividendes!$B$5)</f>
        <v>157.84321515459388</v>
      </c>
      <c r="AC35" s="2">
        <f>AC34*(1+CalculRevenusDividendes!$B$5)</f>
        <v>157.73530770063365</v>
      </c>
      <c r="AD35" s="2">
        <f>AD34*(1+CalculRevenusDividendes!$B$5)</f>
        <v>157.83522200985607</v>
      </c>
      <c r="AE35" s="2">
        <f>AE34*(1+CalculRevenusDividendes!$B$5)</f>
        <v>158.14323671040006</v>
      </c>
      <c r="AF35" s="2">
        <f>AF34*(1+CalculRevenusDividendes!$B$5)</f>
        <v>158.64812928000001</v>
      </c>
      <c r="AG35" s="2">
        <f>AG34*(1+CalculRevenusDividendes!$B$5)</f>
        <v>159.35356800000005</v>
      </c>
      <c r="AH35" s="2">
        <f>AH34*(1+CalculRevenusDividendes!$B$5)</f>
        <v>160.22880000000004</v>
      </c>
      <c r="AI35" s="2">
        <f>(ROUNDDOWN((($AR34+CalculRevenusDividendes!$B$3)-($AR34+CalculRevenusDividendes!$B$3)*CalculRevenusDividendes!$B$6),0))*CalculRevenusDividendes!$B$4</f>
        <v>161.26</v>
      </c>
      <c r="AR35" s="3">
        <f t="shared" si="0"/>
        <v>7609.1058022734087</v>
      </c>
    </row>
    <row r="36" spans="1:48" x14ac:dyDescent="0.25">
      <c r="A36" t="s">
        <v>40</v>
      </c>
      <c r="B36" s="2">
        <f>B35*(1+CalculRevenusDividendes!$B$5)</f>
        <v>1363.5373071428967</v>
      </c>
      <c r="C36">
        <f>C35*(1+CalculRevenusDividendes!$B$5)</f>
        <v>328.05616455505492</v>
      </c>
      <c r="D36" s="2">
        <f>D35*(1+CalculRevenusDividendes!$B$5)</f>
        <v>311.73692435822971</v>
      </c>
      <c r="E36" s="2">
        <f>E35*(1+CalculRevenusDividendes!$B$5)</f>
        <v>296.68737571744163</v>
      </c>
      <c r="F36" s="2">
        <f>F35*(1+CalculRevenusDividendes!$B$5)</f>
        <v>282.76065858296391</v>
      </c>
      <c r="G36" s="2">
        <f>G35*(1+CalculRevenusDividendes!$B$5)</f>
        <v>270.20097202141665</v>
      </c>
      <c r="H36" s="2">
        <f>H35*(1+CalculRevenusDividendes!$B$5)</f>
        <v>258.81319159139531</v>
      </c>
      <c r="I36" s="2">
        <f>I35*(1+CalculRevenusDividendes!$B$5)</f>
        <v>248.26895045248654</v>
      </c>
      <c r="J36" s="2">
        <f>J35*(1+CalculRevenusDividendes!$B$5)</f>
        <v>238.75428168067666</v>
      </c>
      <c r="K36" s="2">
        <f>K35*(1+CalculRevenusDividendes!$B$5)</f>
        <v>229.97179708904508</v>
      </c>
      <c r="L36" s="2">
        <f>L35*(1+CalculRevenusDividendes!$B$5)</f>
        <v>222.19497303289367</v>
      </c>
      <c r="M36" s="2">
        <f>M35*(1+CalculRevenusDividendes!$B$5)</f>
        <v>215.01299870160466</v>
      </c>
      <c r="N36" s="2">
        <f>N35*(1+CalculRevenusDividendes!$B$5)</f>
        <v>208.54569022679254</v>
      </c>
      <c r="O36" s="2">
        <f>O35*(1+CalculRevenusDividendes!$B$5)</f>
        <v>202.76282205459017</v>
      </c>
      <c r="P36" s="2">
        <f>P35*(1+CalculRevenusDividendes!$B$5)</f>
        <v>197.62458289921065</v>
      </c>
      <c r="Q36" s="2">
        <f>Q35*(1+CalculRevenusDividendes!$B$5)</f>
        <v>192.9981513638343</v>
      </c>
      <c r="R36" s="2">
        <f>R35*(1+CalculRevenusDividendes!$B$5)</f>
        <v>188.93180192146363</v>
      </c>
      <c r="S36" s="2">
        <f>S35*(1+CalculRevenusDividendes!$B$5)</f>
        <v>185.37090454552336</v>
      </c>
      <c r="T36" s="2">
        <f>T35*(1+CalculRevenusDividendes!$B$5)</f>
        <v>182.26014862537596</v>
      </c>
      <c r="U36" s="2">
        <f>U35*(1+CalculRevenusDividendes!$B$5)</f>
        <v>179.5447718636222</v>
      </c>
      <c r="V36" s="2">
        <f>V35*(1+CalculRevenusDividendes!$B$5)</f>
        <v>177.23026328770717</v>
      </c>
      <c r="W36" s="2">
        <f>W35*(1+CalculRevenusDividendes!$B$5)</f>
        <v>175.30694538856366</v>
      </c>
      <c r="X36" s="2">
        <f>X35*(1+CalculRevenusDividendes!$B$5)</f>
        <v>173.7033746581732</v>
      </c>
      <c r="Y36" s="2">
        <f>Y35*(1+CalculRevenusDividendes!$B$5)</f>
        <v>172.44802022215907</v>
      </c>
      <c r="Z36" s="2">
        <f>Z35*(1+CalculRevenusDividendes!$B$5)</f>
        <v>171.50500178335031</v>
      </c>
      <c r="AA36" s="2">
        <f>AA35*(1+CalculRevenusDividendes!$B$5)</f>
        <v>170.87491552488694</v>
      </c>
      <c r="AB36" s="2">
        <f>AB35*(1+CalculRevenusDividendes!$B$5)</f>
        <v>170.4706723669614</v>
      </c>
      <c r="AC36" s="2">
        <f>AC35*(1+CalculRevenusDividendes!$B$5)</f>
        <v>170.35413231668437</v>
      </c>
      <c r="AD36" s="2">
        <f>AD35*(1+CalculRevenusDividendes!$B$5)</f>
        <v>170.46203977064457</v>
      </c>
      <c r="AE36" s="2">
        <f>AE35*(1+CalculRevenusDividendes!$B$5)</f>
        <v>170.79469564723209</v>
      </c>
      <c r="AF36" s="2">
        <f>AF35*(1+CalculRevenusDividendes!$B$5)</f>
        <v>171.33997962240002</v>
      </c>
      <c r="AG36" s="2">
        <f>AG35*(1+CalculRevenusDividendes!$B$5)</f>
        <v>172.10185344000007</v>
      </c>
      <c r="AH36" s="2">
        <f>AH35*(1+CalculRevenusDividendes!$B$5)</f>
        <v>173.04710400000005</v>
      </c>
      <c r="AI36" s="2">
        <f>AI35*(1+CalculRevenusDividendes!$B$5)</f>
        <v>174.16079999999999</v>
      </c>
      <c r="AJ36" s="2">
        <f>(ROUNDDOWN((($AR35+CalculRevenusDividendes!$B$3)-($AR35+CalculRevenusDividendes!$B$3)*CalculRevenusDividendes!$B$6),0))*CalculRevenusDividendes!$B$4</f>
        <v>175.46</v>
      </c>
      <c r="AR36" s="3">
        <f t="shared" si="0"/>
        <v>8393.2942664552811</v>
      </c>
    </row>
    <row r="37" spans="1:48" x14ac:dyDescent="0.25">
      <c r="A37" t="s">
        <v>41</v>
      </c>
      <c r="B37" s="2">
        <f>B36*(1+CalculRevenusDividendes!$B$5)</f>
        <v>1472.6202917143285</v>
      </c>
      <c r="C37">
        <f>C36*(1+CalculRevenusDividendes!$B$5)</f>
        <v>354.30065771945931</v>
      </c>
      <c r="D37" s="2">
        <f>D36*(1+CalculRevenusDividendes!$B$5)</f>
        <v>336.67587830688814</v>
      </c>
      <c r="E37" s="2">
        <f>E36*(1+CalculRevenusDividendes!$B$5)</f>
        <v>320.42236577483698</v>
      </c>
      <c r="F37" s="2">
        <f>F36*(1+CalculRevenusDividendes!$B$5)</f>
        <v>305.38151126960105</v>
      </c>
      <c r="G37" s="2">
        <f>G36*(1+CalculRevenusDividendes!$B$5)</f>
        <v>291.81704978313002</v>
      </c>
      <c r="H37" s="2">
        <f>H36*(1+CalculRevenusDividendes!$B$5)</f>
        <v>279.51824691870695</v>
      </c>
      <c r="I37" s="2">
        <f>I36*(1+CalculRevenusDividendes!$B$5)</f>
        <v>268.1304664886855</v>
      </c>
      <c r="J37" s="2">
        <f>J36*(1+CalculRevenusDividendes!$B$5)</f>
        <v>257.8546242151308</v>
      </c>
      <c r="K37" s="2">
        <f>K36*(1+CalculRevenusDividendes!$B$5)</f>
        <v>248.3695408561687</v>
      </c>
      <c r="L37" s="2">
        <f>L36*(1+CalculRevenusDividendes!$B$5)</f>
        <v>239.97057087552517</v>
      </c>
      <c r="M37" s="2">
        <f>M36*(1+CalculRevenusDividendes!$B$5)</f>
        <v>232.21403859773304</v>
      </c>
      <c r="N37" s="2">
        <f>N36*(1+CalculRevenusDividendes!$B$5)</f>
        <v>225.22934544493597</v>
      </c>
      <c r="O37" s="2">
        <f>O36*(1+CalculRevenusDividendes!$B$5)</f>
        <v>218.9838478189574</v>
      </c>
      <c r="P37" s="2">
        <f>P36*(1+CalculRevenusDividendes!$B$5)</f>
        <v>213.43454953114752</v>
      </c>
      <c r="Q37" s="2">
        <f>Q36*(1+CalculRevenusDividendes!$B$5)</f>
        <v>208.43800347294106</v>
      </c>
      <c r="R37" s="2">
        <f>R36*(1+CalculRevenusDividendes!$B$5)</f>
        <v>204.04634607518074</v>
      </c>
      <c r="S37" s="2">
        <f>S36*(1+CalculRevenusDividendes!$B$5)</f>
        <v>200.20057690916525</v>
      </c>
      <c r="T37" s="2">
        <f>T36*(1+CalculRevenusDividendes!$B$5)</f>
        <v>196.84096051540604</v>
      </c>
      <c r="U37" s="2">
        <f>U36*(1+CalculRevenusDividendes!$B$5)</f>
        <v>193.90835361271198</v>
      </c>
      <c r="V37" s="2">
        <f>V36*(1+CalculRevenusDividendes!$B$5)</f>
        <v>191.40868435072377</v>
      </c>
      <c r="W37" s="2">
        <f>W36*(1+CalculRevenusDividendes!$B$5)</f>
        <v>189.33150101964875</v>
      </c>
      <c r="X37" s="2">
        <f>X36*(1+CalculRevenusDividendes!$B$5)</f>
        <v>187.59964463082707</v>
      </c>
      <c r="Y37" s="2">
        <f>Y36*(1+CalculRevenusDividendes!$B$5)</f>
        <v>186.24386183993181</v>
      </c>
      <c r="Z37" s="2">
        <f>Z36*(1+CalculRevenusDividendes!$B$5)</f>
        <v>185.22540192601835</v>
      </c>
      <c r="AA37" s="2">
        <f>AA36*(1+CalculRevenusDividendes!$B$5)</f>
        <v>184.54490876687791</v>
      </c>
      <c r="AB37" s="2">
        <f>AB36*(1+CalculRevenusDividendes!$B$5)</f>
        <v>184.10832615631833</v>
      </c>
      <c r="AC37" s="2">
        <f>AC36*(1+CalculRevenusDividendes!$B$5)</f>
        <v>183.98246290201914</v>
      </c>
      <c r="AD37" s="2">
        <f>AD36*(1+CalculRevenusDividendes!$B$5)</f>
        <v>184.09900295229613</v>
      </c>
      <c r="AE37" s="2">
        <f>AE36*(1+CalculRevenusDividendes!$B$5)</f>
        <v>184.45827129901068</v>
      </c>
      <c r="AF37" s="2">
        <f>AF36*(1+CalculRevenusDividendes!$B$5)</f>
        <v>185.04717799219205</v>
      </c>
      <c r="AG37" s="2">
        <f>AG36*(1+CalculRevenusDividendes!$B$5)</f>
        <v>185.87000171520009</v>
      </c>
      <c r="AH37" s="2">
        <f>AH36*(1+CalculRevenusDividendes!$B$5)</f>
        <v>186.89087232000006</v>
      </c>
      <c r="AI37" s="2">
        <f>AI36*(1+CalculRevenusDividendes!$B$5)</f>
        <v>188.09366400000002</v>
      </c>
      <c r="AJ37" s="2">
        <f>AJ36*(1+CalculRevenusDividendes!$B$5)</f>
        <v>189.49680000000001</v>
      </c>
      <c r="AK37" s="2">
        <f>(ROUNDDOWN((($AR36+CalculRevenusDividendes!$B$3)-($AR36+CalculRevenusDividendes!$B$3)*CalculRevenusDividendes!$B$6),0))*CalculRevenusDividendes!$B$4</f>
        <v>191.08</v>
      </c>
      <c r="AL37" s="2"/>
      <c r="AM37" s="2"/>
      <c r="AN37" s="2"/>
      <c r="AO37" s="2"/>
      <c r="AP37" s="2"/>
      <c r="AQ37" s="2"/>
      <c r="AR37" s="3">
        <f t="shared" si="0"/>
        <v>9255.8378077717061</v>
      </c>
    </row>
    <row r="38" spans="1:48" x14ac:dyDescent="0.25">
      <c r="A38" t="s">
        <v>42</v>
      </c>
      <c r="B38" s="2">
        <f>B37*(1+CalculRevenusDividendes!$B$5)</f>
        <v>1590.4299150514748</v>
      </c>
      <c r="C38">
        <f>C37*(1+CalculRevenusDividendes!$B$5)</f>
        <v>382.64471033701608</v>
      </c>
      <c r="D38" s="2">
        <f>D37*(1+CalculRevenusDividendes!$B$5)</f>
        <v>363.60994857143919</v>
      </c>
      <c r="E38" s="2">
        <f>E37*(1+CalculRevenusDividendes!$B$5)</f>
        <v>346.05615503682395</v>
      </c>
      <c r="F38" s="2">
        <f>F37*(1+CalculRevenusDividendes!$B$5)</f>
        <v>329.81203217116916</v>
      </c>
      <c r="G38" s="2">
        <f>G37*(1+CalculRevenusDividendes!$B$5)</f>
        <v>315.16241376578046</v>
      </c>
      <c r="H38" s="2">
        <f>H37*(1+CalculRevenusDividendes!$B$5)</f>
        <v>301.87970667220355</v>
      </c>
      <c r="I38" s="2">
        <f>I37*(1+CalculRevenusDividendes!$B$5)</f>
        <v>289.58090380778037</v>
      </c>
      <c r="J38" s="2">
        <f>J37*(1+CalculRevenusDividendes!$B$5)</f>
        <v>278.48299415234129</v>
      </c>
      <c r="K38" s="2">
        <f>K37*(1+CalculRevenusDividendes!$B$5)</f>
        <v>268.23910412466222</v>
      </c>
      <c r="L38" s="2">
        <f>L37*(1+CalculRevenusDividendes!$B$5)</f>
        <v>259.16821654556719</v>
      </c>
      <c r="M38" s="2">
        <f>M37*(1+CalculRevenusDividendes!$B$5)</f>
        <v>250.79116168555169</v>
      </c>
      <c r="N38" s="2">
        <f>N37*(1+CalculRevenusDividendes!$B$5)</f>
        <v>243.24769308053087</v>
      </c>
      <c r="O38" s="2">
        <f>O37*(1+CalculRevenusDividendes!$B$5)</f>
        <v>236.502555644474</v>
      </c>
      <c r="P38" s="2">
        <f>P37*(1+CalculRevenusDividendes!$B$5)</f>
        <v>230.50931349363935</v>
      </c>
      <c r="Q38" s="2">
        <f>Q37*(1+CalculRevenusDividendes!$B$5)</f>
        <v>225.11304375077637</v>
      </c>
      <c r="R38" s="2">
        <f>R37*(1+CalculRevenusDividendes!$B$5)</f>
        <v>220.37005376119521</v>
      </c>
      <c r="S38" s="2">
        <f>S37*(1+CalculRevenusDividendes!$B$5)</f>
        <v>216.21662306189847</v>
      </c>
      <c r="T38" s="2">
        <f>T37*(1+CalculRevenusDividendes!$B$5)</f>
        <v>212.58823735663853</v>
      </c>
      <c r="U38" s="2">
        <f>U37*(1+CalculRevenusDividendes!$B$5)</f>
        <v>209.42102190172895</v>
      </c>
      <c r="V38" s="2">
        <f>V37*(1+CalculRevenusDividendes!$B$5)</f>
        <v>206.72137909878168</v>
      </c>
      <c r="W38" s="2">
        <f>W37*(1+CalculRevenusDividendes!$B$5)</f>
        <v>204.47802110122066</v>
      </c>
      <c r="X38" s="2">
        <f>X37*(1+CalculRevenusDividendes!$B$5)</f>
        <v>202.60761620129324</v>
      </c>
      <c r="Y38" s="2">
        <f>Y37*(1+CalculRevenusDividendes!$B$5)</f>
        <v>201.14337078712637</v>
      </c>
      <c r="Z38" s="2">
        <f>Z37*(1+CalculRevenusDividendes!$B$5)</f>
        <v>200.04343408009984</v>
      </c>
      <c r="AA38" s="2">
        <f>AA37*(1+CalculRevenusDividendes!$B$5)</f>
        <v>199.30850146822814</v>
      </c>
      <c r="AB38" s="2">
        <f>AB37*(1+CalculRevenusDividendes!$B$5)</f>
        <v>198.8369922488238</v>
      </c>
      <c r="AC38" s="2">
        <f>AC37*(1+CalculRevenusDividendes!$B$5)</f>
        <v>198.70105993418068</v>
      </c>
      <c r="AD38" s="2">
        <f>AD37*(1+CalculRevenusDividendes!$B$5)</f>
        <v>198.82692318847984</v>
      </c>
      <c r="AE38" s="2">
        <f>AE37*(1+CalculRevenusDividendes!$B$5)</f>
        <v>199.21493300293153</v>
      </c>
      <c r="AF38" s="2">
        <f>AF37*(1+CalculRevenusDividendes!$B$5)</f>
        <v>199.85095223156742</v>
      </c>
      <c r="AG38" s="2">
        <f>AG37*(1+CalculRevenusDividendes!$B$5)</f>
        <v>200.73960185241611</v>
      </c>
      <c r="AH38" s="2">
        <f>AH37*(1+CalculRevenusDividendes!$B$5)</f>
        <v>201.84214210560006</v>
      </c>
      <c r="AI38" s="2">
        <f>AI37*(1+CalculRevenusDividendes!$B$5)</f>
        <v>203.14115712000003</v>
      </c>
      <c r="AJ38" s="2">
        <f>AJ37*(1+CalculRevenusDividendes!$B$5)</f>
        <v>204.65654400000003</v>
      </c>
      <c r="AK38" s="2">
        <f>AK37*(1+CalculRevenusDividendes!$B$5)</f>
        <v>206.36640000000003</v>
      </c>
      <c r="AL38" s="2">
        <f>(ROUNDDOWN((($AR37+CalculRevenusDividendes!$B$3)-($AR37+CalculRevenusDividendes!$B$3)*CalculRevenusDividendes!$B$6),0))*CalculRevenusDividendes!$B$4</f>
        <v>208.28</v>
      </c>
      <c r="AR38" s="3">
        <f t="shared" si="0"/>
        <v>10204.584832393442</v>
      </c>
    </row>
    <row r="39" spans="1:48" x14ac:dyDescent="0.25">
      <c r="A39" t="s">
        <v>43</v>
      </c>
      <c r="B39" s="2">
        <f>B38*(1+CalculRevenusDividendes!$B$5)</f>
        <v>1717.6643082555929</v>
      </c>
      <c r="C39">
        <f>C38*(1+CalculRevenusDividendes!$B$5)</f>
        <v>413.25628716397739</v>
      </c>
      <c r="D39" s="2">
        <f>D38*(1+CalculRevenusDividendes!$B$5)</f>
        <v>392.69874445715436</v>
      </c>
      <c r="E39" s="2">
        <f>E38*(1+CalculRevenusDividendes!$B$5)</f>
        <v>373.74064743976987</v>
      </c>
      <c r="F39" s="2">
        <f>F38*(1+CalculRevenusDividendes!$B$5)</f>
        <v>356.19699474486271</v>
      </c>
      <c r="G39" s="2">
        <f>G38*(1+CalculRevenusDividendes!$B$5)</f>
        <v>340.3754068670429</v>
      </c>
      <c r="H39" s="2">
        <f>H38*(1+CalculRevenusDividendes!$B$5)</f>
        <v>326.03008320597985</v>
      </c>
      <c r="I39" s="2">
        <f>I38*(1+CalculRevenusDividendes!$B$5)</f>
        <v>312.74737611240283</v>
      </c>
      <c r="J39" s="2">
        <f>J38*(1+CalculRevenusDividendes!$B$5)</f>
        <v>300.76163368452859</v>
      </c>
      <c r="K39" s="2">
        <f>K38*(1+CalculRevenusDividendes!$B$5)</f>
        <v>289.69823245463522</v>
      </c>
      <c r="L39" s="2">
        <f>L38*(1+CalculRevenusDividendes!$B$5)</f>
        <v>279.90167386921257</v>
      </c>
      <c r="M39" s="2">
        <f>M38*(1+CalculRevenusDividendes!$B$5)</f>
        <v>270.85445462039581</v>
      </c>
      <c r="N39" s="2">
        <f>N38*(1+CalculRevenusDividendes!$B$5)</f>
        <v>262.70750852697336</v>
      </c>
      <c r="O39" s="2">
        <f>O38*(1+CalculRevenusDividendes!$B$5)</f>
        <v>255.42276009603194</v>
      </c>
      <c r="P39" s="2">
        <f>P38*(1+CalculRevenusDividendes!$B$5)</f>
        <v>248.95005857313052</v>
      </c>
      <c r="Q39" s="2">
        <f>Q38*(1+CalculRevenusDividendes!$B$5)</f>
        <v>243.12208725083849</v>
      </c>
      <c r="R39" s="2">
        <f>R38*(1+CalculRevenusDividendes!$B$5)</f>
        <v>237.99965806209084</v>
      </c>
      <c r="S39" s="2">
        <f>S38*(1+CalculRevenusDividendes!$B$5)</f>
        <v>233.51395290685036</v>
      </c>
      <c r="T39" s="2">
        <f>T38*(1+CalculRevenusDividendes!$B$5)</f>
        <v>229.59529634516963</v>
      </c>
      <c r="U39" s="2">
        <f>U38*(1+CalculRevenusDividendes!$B$5)</f>
        <v>226.17470365386728</v>
      </c>
      <c r="V39" s="2">
        <f>V38*(1+CalculRevenusDividendes!$B$5)</f>
        <v>223.25908942668423</v>
      </c>
      <c r="W39" s="2">
        <f>W38*(1+CalculRevenusDividendes!$B$5)</f>
        <v>220.83626278931834</v>
      </c>
      <c r="X39" s="2">
        <f>X38*(1+CalculRevenusDividendes!$B$5)</f>
        <v>218.81622549739672</v>
      </c>
      <c r="Y39" s="2">
        <f>Y38*(1+CalculRevenusDividendes!$B$5)</f>
        <v>217.2348404500965</v>
      </c>
      <c r="Z39" s="2">
        <f>Z38*(1+CalculRevenusDividendes!$B$5)</f>
        <v>216.04690880650784</v>
      </c>
      <c r="AA39" s="2">
        <f>AA38*(1+CalculRevenusDividendes!$B$5)</f>
        <v>215.25318158568641</v>
      </c>
      <c r="AB39" s="2">
        <f>AB38*(1+CalculRevenusDividendes!$B$5)</f>
        <v>214.74395162872972</v>
      </c>
      <c r="AC39" s="2">
        <f>AC38*(1+CalculRevenusDividendes!$B$5)</f>
        <v>214.59714472891514</v>
      </c>
      <c r="AD39" s="2">
        <f>AD38*(1+CalculRevenusDividendes!$B$5)</f>
        <v>214.73307704355824</v>
      </c>
      <c r="AE39" s="2">
        <f>AE38*(1+CalculRevenusDividendes!$B$5)</f>
        <v>215.15212764316607</v>
      </c>
      <c r="AF39" s="2">
        <f>AF38*(1+CalculRevenusDividendes!$B$5)</f>
        <v>215.83902841009282</v>
      </c>
      <c r="AG39" s="2">
        <f>AG38*(1+CalculRevenusDividendes!$B$5)</f>
        <v>216.79877000060941</v>
      </c>
      <c r="AH39" s="2">
        <f>AH38*(1+CalculRevenusDividendes!$B$5)</f>
        <v>217.98951347404807</v>
      </c>
      <c r="AI39" s="2">
        <f>AI38*(1+CalculRevenusDividendes!$B$5)</f>
        <v>219.39244968960006</v>
      </c>
      <c r="AJ39" s="2">
        <f>AJ38*(1+CalculRevenusDividendes!$B$5)</f>
        <v>221.02906752000004</v>
      </c>
      <c r="AK39" s="2">
        <f>AK38*(1+CalculRevenusDividendes!$B$5)</f>
        <v>222.87571200000005</v>
      </c>
      <c r="AL39" s="2">
        <f>AL38*(1+CalculRevenusDividendes!$B$5)</f>
        <v>224.94240000000002</v>
      </c>
      <c r="AM39" s="2">
        <f>(ROUNDDOWN((($AR38+CalculRevenusDividendes!$B$3)-($AR38+CalculRevenusDividendes!$B$3)*CalculRevenusDividendes!$B$6),0))*CalculRevenusDividendes!$B$4</f>
        <v>227.16</v>
      </c>
      <c r="AR39" s="3">
        <f t="shared" si="0"/>
        <v>11248.111618984916</v>
      </c>
    </row>
    <row r="40" spans="1:48" x14ac:dyDescent="0.25">
      <c r="A40" t="s">
        <v>44</v>
      </c>
      <c r="B40" s="2">
        <f>B39*(1+CalculRevenusDividendes!$B$5)</f>
        <v>1855.0774529160406</v>
      </c>
      <c r="C40">
        <f>C39*(1+CalculRevenusDividendes!$B$5)</f>
        <v>446.31679013709561</v>
      </c>
      <c r="D40" s="2">
        <f>D39*(1+CalculRevenusDividendes!$B$5)</f>
        <v>424.11464401372672</v>
      </c>
      <c r="E40" s="2">
        <f>E39*(1+CalculRevenusDividendes!$B$5)</f>
        <v>403.63989923495149</v>
      </c>
      <c r="F40" s="2">
        <f>F39*(1+CalculRevenusDividendes!$B$5)</f>
        <v>384.69275432445176</v>
      </c>
      <c r="G40" s="2">
        <f>G39*(1+CalculRevenusDividendes!$B$5)</f>
        <v>367.60543941640634</v>
      </c>
      <c r="H40" s="2">
        <f>H39*(1+CalculRevenusDividendes!$B$5)</f>
        <v>352.11248986245823</v>
      </c>
      <c r="I40" s="2">
        <f>I39*(1+CalculRevenusDividendes!$B$5)</f>
        <v>337.76716620139507</v>
      </c>
      <c r="J40" s="2">
        <f>J39*(1+CalculRevenusDividendes!$B$5)</f>
        <v>324.8225643792909</v>
      </c>
      <c r="K40" s="2">
        <f>K39*(1+CalculRevenusDividendes!$B$5)</f>
        <v>312.87409105100608</v>
      </c>
      <c r="L40" s="2">
        <f>L39*(1+CalculRevenusDividendes!$B$5)</f>
        <v>302.29380777874962</v>
      </c>
      <c r="M40" s="2">
        <f>M39*(1+CalculRevenusDividendes!$B$5)</f>
        <v>292.52281099002749</v>
      </c>
      <c r="N40" s="2">
        <f>N39*(1+CalculRevenusDividendes!$B$5)</f>
        <v>283.72410920913126</v>
      </c>
      <c r="O40" s="2">
        <f>O39*(1+CalculRevenusDividendes!$B$5)</f>
        <v>275.85658090371453</v>
      </c>
      <c r="P40" s="2">
        <f>P39*(1+CalculRevenusDividendes!$B$5)</f>
        <v>268.866063258981</v>
      </c>
      <c r="Q40" s="2">
        <f>Q39*(1+CalculRevenusDividendes!$B$5)</f>
        <v>262.57185423090561</v>
      </c>
      <c r="R40" s="2">
        <f>R39*(1+CalculRevenusDividendes!$B$5)</f>
        <v>257.03963070705811</v>
      </c>
      <c r="S40" s="2">
        <f>S39*(1+CalculRevenusDividendes!$B$5)</f>
        <v>252.19506913939841</v>
      </c>
      <c r="T40" s="2">
        <f>T39*(1+CalculRevenusDividendes!$B$5)</f>
        <v>247.9629200527832</v>
      </c>
      <c r="U40" s="2">
        <f>U39*(1+CalculRevenusDividendes!$B$5)</f>
        <v>244.26867994617669</v>
      </c>
      <c r="V40" s="2">
        <f>V39*(1+CalculRevenusDividendes!$B$5)</f>
        <v>241.11981658081899</v>
      </c>
      <c r="W40" s="2">
        <f>W39*(1+CalculRevenusDividendes!$B$5)</f>
        <v>238.50316381246381</v>
      </c>
      <c r="X40" s="2">
        <f>X39*(1+CalculRevenusDividendes!$B$5)</f>
        <v>236.32152353718845</v>
      </c>
      <c r="Y40" s="2">
        <f>Y39*(1+CalculRevenusDividendes!$B$5)</f>
        <v>234.61362768610422</v>
      </c>
      <c r="Z40" s="2">
        <f>Z39*(1+CalculRevenusDividendes!$B$5)</f>
        <v>233.3306615110285</v>
      </c>
      <c r="AA40" s="2">
        <f>AA39*(1+CalculRevenusDividendes!$B$5)</f>
        <v>232.47343611254132</v>
      </c>
      <c r="AB40" s="2">
        <f>AB39*(1+CalculRevenusDividendes!$B$5)</f>
        <v>231.92346775902811</v>
      </c>
      <c r="AC40" s="2">
        <f>AC39*(1+CalculRevenusDividendes!$B$5)</f>
        <v>231.76491630722836</v>
      </c>
      <c r="AD40" s="2">
        <f>AD39*(1+CalculRevenusDividendes!$B$5)</f>
        <v>231.91172320704291</v>
      </c>
      <c r="AE40" s="2">
        <f>AE39*(1+CalculRevenusDividendes!$B$5)</f>
        <v>232.36429785461937</v>
      </c>
      <c r="AF40" s="2">
        <f>AF39*(1+CalculRevenusDividendes!$B$5)</f>
        <v>233.10615068290025</v>
      </c>
      <c r="AG40" s="2">
        <f>AG39*(1+CalculRevenusDividendes!$B$5)</f>
        <v>234.14267160065819</v>
      </c>
      <c r="AH40" s="2">
        <f>AH39*(1+CalculRevenusDividendes!$B$5)</f>
        <v>235.42867455197194</v>
      </c>
      <c r="AI40" s="2">
        <f>AI39*(1+CalculRevenusDividendes!$B$5)</f>
        <v>236.94384566476808</v>
      </c>
      <c r="AJ40" s="2">
        <f>AJ39*(1+CalculRevenusDividendes!$B$5)</f>
        <v>238.71139292160007</v>
      </c>
      <c r="AK40" s="2">
        <f>AK39*(1+CalculRevenusDividendes!$B$5)</f>
        <v>240.70576896000006</v>
      </c>
      <c r="AL40" s="2">
        <f>AL39*(1+CalculRevenusDividendes!$B$5)</f>
        <v>242.93779200000003</v>
      </c>
      <c r="AM40" s="2">
        <f>AM39*(1+CalculRevenusDividendes!$B$5)</f>
        <v>245.33280000000002</v>
      </c>
      <c r="AN40" s="2">
        <f>(ROUNDDOWN((($AR39+CalculRevenusDividendes!$B$3)-($AR39+CalculRevenusDividendes!$B$3)*CalculRevenusDividendes!$B$6),0))*CalculRevenusDividendes!$B$4</f>
        <v>247.96</v>
      </c>
      <c r="AR40" s="3">
        <f t="shared" si="0"/>
        <v>12395.920548503713</v>
      </c>
      <c r="AS40" s="2"/>
    </row>
    <row r="41" spans="1:48" x14ac:dyDescent="0.25">
      <c r="A41" t="s">
        <v>45</v>
      </c>
      <c r="B41" s="2">
        <f>B40*(1+CalculRevenusDividendes!$B$5)</f>
        <v>2003.483649149324</v>
      </c>
      <c r="C41">
        <f>C40*(1+CalculRevenusDividendes!$B$5)</f>
        <v>482.02213334806328</v>
      </c>
      <c r="D41" s="2">
        <f>D40*(1+CalculRevenusDividendes!$B$5)</f>
        <v>458.04381553482489</v>
      </c>
      <c r="E41" s="2">
        <f>E40*(1+CalculRevenusDividendes!$B$5)</f>
        <v>435.93109117374763</v>
      </c>
      <c r="F41" s="2">
        <f>F40*(1+CalculRevenusDividendes!$B$5)</f>
        <v>415.4681746704079</v>
      </c>
      <c r="G41" s="2">
        <f>G40*(1+CalculRevenusDividendes!$B$5)</f>
        <v>397.01387456971889</v>
      </c>
      <c r="H41" s="2">
        <f>H40*(1+CalculRevenusDividendes!$B$5)</f>
        <v>380.28148905145491</v>
      </c>
      <c r="I41" s="2">
        <f>I40*(1+CalculRevenusDividendes!$B$5)</f>
        <v>364.78853949750669</v>
      </c>
      <c r="J41" s="2">
        <f>J40*(1+CalculRevenusDividendes!$B$5)</f>
        <v>350.80836952963421</v>
      </c>
      <c r="K41" s="2">
        <f>K40*(1+CalculRevenusDividendes!$B$5)</f>
        <v>337.90401833508656</v>
      </c>
      <c r="L41" s="2">
        <f>L40*(1+CalculRevenusDividendes!$B$5)</f>
        <v>326.47731240104963</v>
      </c>
      <c r="M41" s="2">
        <f>M40*(1+CalculRevenusDividendes!$B$5)</f>
        <v>315.92463586922969</v>
      </c>
      <c r="N41" s="2">
        <f>N40*(1+CalculRevenusDividendes!$B$5)</f>
        <v>306.4220379458618</v>
      </c>
      <c r="O41" s="2">
        <f>O40*(1+CalculRevenusDividendes!$B$5)</f>
        <v>297.92510737601174</v>
      </c>
      <c r="P41" s="2">
        <f>P40*(1+CalculRevenusDividendes!$B$5)</f>
        <v>290.37534831969953</v>
      </c>
      <c r="Q41" s="2">
        <f>Q40*(1+CalculRevenusDividendes!$B$5)</f>
        <v>283.57760256937809</v>
      </c>
      <c r="R41" s="2">
        <f>R40*(1+CalculRevenusDividendes!$B$5)</f>
        <v>277.60280116362276</v>
      </c>
      <c r="S41" s="2">
        <f>S40*(1+CalculRevenusDividendes!$B$5)</f>
        <v>272.37067467055033</v>
      </c>
      <c r="T41" s="2">
        <f>T40*(1+CalculRevenusDividendes!$B$5)</f>
        <v>267.79995365700586</v>
      </c>
      <c r="U41" s="2">
        <f>U40*(1+CalculRevenusDividendes!$B$5)</f>
        <v>263.81017434187083</v>
      </c>
      <c r="V41" s="2">
        <f>V40*(1+CalculRevenusDividendes!$B$5)</f>
        <v>260.40940190728452</v>
      </c>
      <c r="W41" s="2">
        <f>W40*(1+CalculRevenusDividendes!$B$5)</f>
        <v>257.58341691746091</v>
      </c>
      <c r="X41" s="2">
        <f>X40*(1+CalculRevenusDividendes!$B$5)</f>
        <v>255.22724542016354</v>
      </c>
      <c r="Y41" s="2">
        <f>Y40*(1+CalculRevenusDividendes!$B$5)</f>
        <v>253.38271790099259</v>
      </c>
      <c r="Z41" s="2">
        <f>Z40*(1+CalculRevenusDividendes!$B$5)</f>
        <v>251.9971144319108</v>
      </c>
      <c r="AA41" s="2">
        <f>AA40*(1+CalculRevenusDividendes!$B$5)</f>
        <v>251.07131100154464</v>
      </c>
      <c r="AB41" s="2">
        <f>AB40*(1+CalculRevenusDividendes!$B$5)</f>
        <v>250.47734517975039</v>
      </c>
      <c r="AC41" s="2">
        <f>AC40*(1+CalculRevenusDividendes!$B$5)</f>
        <v>250.30610961180665</v>
      </c>
      <c r="AD41" s="2">
        <f>AD40*(1+CalculRevenusDividendes!$B$5)</f>
        <v>250.46466106360637</v>
      </c>
      <c r="AE41" s="2">
        <f>AE40*(1+CalculRevenusDividendes!$B$5)</f>
        <v>250.95344168298894</v>
      </c>
      <c r="AF41" s="2">
        <f>AF40*(1+CalculRevenusDividendes!$B$5)</f>
        <v>251.75464273753229</v>
      </c>
      <c r="AG41" s="2">
        <f>AG40*(1+CalculRevenusDividendes!$B$5)</f>
        <v>252.87408532871086</v>
      </c>
      <c r="AH41" s="2">
        <f>AH40*(1+CalculRevenusDividendes!$B$5)</f>
        <v>254.26296851612972</v>
      </c>
      <c r="AI41" s="2">
        <f>AI40*(1+CalculRevenusDividendes!$B$5)</f>
        <v>255.89935331794953</v>
      </c>
      <c r="AJ41" s="2">
        <f>AJ40*(1+CalculRevenusDividendes!$B$5)</f>
        <v>257.80830435532806</v>
      </c>
      <c r="AK41" s="2">
        <f>AK40*(1+CalculRevenusDividendes!$B$5)</f>
        <v>259.96223047680007</v>
      </c>
      <c r="AL41" s="2">
        <f>AL40*(1+CalculRevenusDividendes!$B$5)</f>
        <v>262.37281536000006</v>
      </c>
      <c r="AM41" s="2">
        <f>AM40*(1+CalculRevenusDividendes!$B$5)</f>
        <v>264.95942400000001</v>
      </c>
      <c r="AN41" s="2">
        <f>AN40*(1+CalculRevenusDividendes!$B$5)</f>
        <v>267.79680000000002</v>
      </c>
      <c r="AO41" s="2">
        <f>(ROUNDDOWN((($AR40+CalculRevenusDividendes!$B$3)-($AR40+CalculRevenusDividendes!$B$3)*CalculRevenusDividendes!$B$6),0))*CalculRevenusDividendes!$B$4</f>
        <v>270.82</v>
      </c>
      <c r="AR41" s="3">
        <f t="shared" si="0"/>
        <v>13658.414192384011</v>
      </c>
      <c r="AT41" s="2"/>
    </row>
    <row r="42" spans="1:48" x14ac:dyDescent="0.25">
      <c r="A42" t="s">
        <v>46</v>
      </c>
      <c r="B42" s="2">
        <f>B41*(1+CalculRevenusDividendes!$B$5)</f>
        <v>2163.7623410812703</v>
      </c>
      <c r="C42">
        <f>C41*(1+CalculRevenusDividendes!$B$5)</f>
        <v>520.58390401590839</v>
      </c>
      <c r="D42" s="2">
        <f>D41*(1+CalculRevenusDividendes!$B$5)</f>
        <v>494.68732077761092</v>
      </c>
      <c r="E42" s="2">
        <f>E41*(1+CalculRevenusDividendes!$B$5)</f>
        <v>470.80557846764748</v>
      </c>
      <c r="F42" s="2">
        <f>F41*(1+CalculRevenusDividendes!$B$5)</f>
        <v>448.70562864404059</v>
      </c>
      <c r="G42" s="2">
        <f>G41*(1+CalculRevenusDividendes!$B$5)</f>
        <v>428.77498453529643</v>
      </c>
      <c r="H42" s="2">
        <f>H41*(1+CalculRevenusDividendes!$B$5)</f>
        <v>410.70400817557135</v>
      </c>
      <c r="I42" s="2">
        <f>I41*(1+CalculRevenusDividendes!$B$5)</f>
        <v>393.97162265730725</v>
      </c>
      <c r="J42" s="2">
        <f>J41*(1+CalculRevenusDividendes!$B$5)</f>
        <v>378.87303909200494</v>
      </c>
      <c r="K42" s="2">
        <f>K41*(1+CalculRevenusDividendes!$B$5)</f>
        <v>364.9363398018935</v>
      </c>
      <c r="L42" s="2">
        <f>L41*(1+CalculRevenusDividendes!$B$5)</f>
        <v>352.5954973931336</v>
      </c>
      <c r="M42" s="2">
        <f>M41*(1+CalculRevenusDividendes!$B$5)</f>
        <v>341.19860673876809</v>
      </c>
      <c r="N42" s="2">
        <f>N41*(1+CalculRevenusDividendes!$B$5)</f>
        <v>330.93580098153075</v>
      </c>
      <c r="O42" s="2">
        <f>O41*(1+CalculRevenusDividendes!$B$5)</f>
        <v>321.75911596609268</v>
      </c>
      <c r="P42" s="2">
        <f>P41*(1+CalculRevenusDividendes!$B$5)</f>
        <v>313.60537618527553</v>
      </c>
      <c r="Q42" s="2">
        <f>Q41*(1+CalculRevenusDividendes!$B$5)</f>
        <v>306.26381077492834</v>
      </c>
      <c r="R42" s="2">
        <f>R41*(1+CalculRevenusDividendes!$B$5)</f>
        <v>299.81102525671258</v>
      </c>
      <c r="S42" s="2">
        <f>S41*(1+CalculRevenusDividendes!$B$5)</f>
        <v>294.16032864419435</v>
      </c>
      <c r="T42" s="2">
        <f>T41*(1+CalculRevenusDividendes!$B$5)</f>
        <v>289.22394994956636</v>
      </c>
      <c r="U42" s="2">
        <f>U41*(1+CalculRevenusDividendes!$B$5)</f>
        <v>284.9149882892205</v>
      </c>
      <c r="V42" s="2">
        <f>V41*(1+CalculRevenusDividendes!$B$5)</f>
        <v>281.24215405986729</v>
      </c>
      <c r="W42" s="2">
        <f>W41*(1+CalculRevenusDividendes!$B$5)</f>
        <v>278.19009027085781</v>
      </c>
      <c r="X42" s="2">
        <f>X41*(1+CalculRevenusDividendes!$B$5)</f>
        <v>275.64542505377665</v>
      </c>
      <c r="Y42" s="2">
        <f>Y41*(1+CalculRevenusDividendes!$B$5)</f>
        <v>273.65333533307199</v>
      </c>
      <c r="Z42" s="2">
        <f>Z41*(1+CalculRevenusDividendes!$B$5)</f>
        <v>272.15688358646366</v>
      </c>
      <c r="AA42" s="2">
        <f>AA41*(1+CalculRevenusDividendes!$B$5)</f>
        <v>271.15701588166826</v>
      </c>
      <c r="AB42" s="2">
        <f>AB41*(1+CalculRevenusDividendes!$B$5)</f>
        <v>270.51553279413042</v>
      </c>
      <c r="AC42" s="2">
        <f>AC41*(1+CalculRevenusDividendes!$B$5)</f>
        <v>270.33059838075121</v>
      </c>
      <c r="AD42" s="2">
        <f>AD41*(1+CalculRevenusDividendes!$B$5)</f>
        <v>270.50183394869492</v>
      </c>
      <c r="AE42" s="2">
        <f>AE41*(1+CalculRevenusDividendes!$B$5)</f>
        <v>271.02971701762806</v>
      </c>
      <c r="AF42" s="2">
        <f>AF41*(1+CalculRevenusDividendes!$B$5)</f>
        <v>271.8950141565349</v>
      </c>
      <c r="AG42" s="2">
        <f>AG41*(1+CalculRevenusDividendes!$B$5)</f>
        <v>273.10401215500775</v>
      </c>
      <c r="AH42" s="2">
        <f>AH41*(1+CalculRevenusDividendes!$B$5)</f>
        <v>274.60400599742013</v>
      </c>
      <c r="AI42" s="2">
        <f>AI41*(1+CalculRevenusDividendes!$B$5)</f>
        <v>276.3713015833855</v>
      </c>
      <c r="AJ42" s="2">
        <f>AJ41*(1+CalculRevenusDividendes!$B$5)</f>
        <v>278.43296870375434</v>
      </c>
      <c r="AK42" s="2">
        <f>AK41*(1+CalculRevenusDividendes!$B$5)</f>
        <v>280.75920891494411</v>
      </c>
      <c r="AL42" s="2">
        <f>AL41*(1+CalculRevenusDividendes!$B$5)</f>
        <v>283.3626405888001</v>
      </c>
      <c r="AM42" s="2">
        <f>AM41*(1+CalculRevenusDividendes!$B$5)</f>
        <v>286.15617792</v>
      </c>
      <c r="AN42" s="2">
        <f>AN41*(1+CalculRevenusDividendes!$B$5)</f>
        <v>289.22054400000002</v>
      </c>
      <c r="AO42" s="2">
        <f>AO41*(1+CalculRevenusDividendes!$B$5)</f>
        <v>292.48560000000003</v>
      </c>
      <c r="AP42" s="2">
        <f>(ROUNDDOWN((($AR41+CalculRevenusDividendes!$B$3)-($AR41+CalculRevenusDividendes!$B$3)*CalculRevenusDividendes!$B$6),0))*CalculRevenusDividendes!$B$4</f>
        <v>295.95999999999998</v>
      </c>
      <c r="AR42" s="3">
        <f t="shared" si="0"/>
        <v>15047.04732777473</v>
      </c>
      <c r="AU42" s="2"/>
    </row>
    <row r="43" spans="1:48" x14ac:dyDescent="0.25">
      <c r="AV4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CalculRevenusDividendes</vt:lpstr>
      <vt:lpstr>VotrePortefeuille</vt:lpstr>
      <vt:lpstr>OrdreBourse</vt:lpstr>
      <vt:lpstr>Calculs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Jouffroy Bertrand</dc:creator>
  <cp:lastModifiedBy>Jouffroy Bertrand</cp:lastModifiedBy>
  <dcterms:created xsi:type="dcterms:W3CDTF">2017-01-09T14:15:15Z</dcterms:created>
  <dcterms:modified xsi:type="dcterms:W3CDTF">2017-02-24T16:40:55Z</dcterms:modified>
</cp:coreProperties>
</file>